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40.xml" ContentType="application/vnd.openxmlformats-officedocument.drawingml.chartshapes+xml"/>
  <Override PartName="/xl/drawings/drawing38.xml" ContentType="application/vnd.openxmlformats-officedocument.drawingml.chartshapes+xml"/>
  <Override PartName="/xl/drawings/drawing35.xml" ContentType="application/vnd.openxmlformats-officedocument.drawingml.chartshapes+xml"/>
  <Override PartName="/xl/drawings/drawing41.xml" ContentType="application/vnd.openxmlformats-officedocument.drawingml.chartshapes+xml"/>
  <Override PartName="/xl/drawings/drawing33.xml" ContentType="application/vnd.openxmlformats-officedocument.drawingml.chartshapes+xml"/>
  <Override PartName="/xl/drawings/drawing36.xml" ContentType="application/vnd.openxmlformats-officedocument.drawingml.chartshapes+xml"/>
  <Override PartName="/xl/drawings/drawing45.xml" ContentType="application/vnd.openxmlformats-officedocument.drawingml.chartshapes+xml"/>
  <Override PartName="/xl/drawings/drawing31.xml" ContentType="application/vnd.openxmlformats-officedocument.drawingml.chartshapes+xml"/>
  <Override PartName="/xl/drawings/drawing57.xml" ContentType="application/vnd.openxmlformats-officedocument.drawingml.chartshapes+xml"/>
  <Override PartName="/xl/drawings/drawing55.xml" ContentType="application/vnd.openxmlformats-officedocument.drawingml.chartshapes+xml"/>
  <Override PartName="/xl/drawings/drawing53.xml" ContentType="application/vnd.openxmlformats-officedocument.drawingml.chartshapes+xml"/>
  <Override PartName="/xl/drawings/drawing51.xml" ContentType="application/vnd.openxmlformats-officedocument.drawingml.chartshapes+xml"/>
  <Override PartName="/xl/drawings/drawing49.xml" ContentType="application/vnd.openxmlformats-officedocument.drawingml.chartshapes+xml"/>
  <Override PartName="/xl/drawings/drawing47.xml" ContentType="application/vnd.openxmlformats-officedocument.drawingml.chartshapes+xml"/>
  <Override PartName="/xl/drawings/drawing43.xml" ContentType="application/vnd.openxmlformats-officedocument.drawingml.chartshapes+xml"/>
  <Override PartName="/xl/drawings/drawing58.xml" ContentType="application/vnd.openxmlformats-officedocument.drawingml.chartshapes+xml"/>
  <Override PartName="/xl/drawings/drawing27.xml" ContentType="application/vnd.openxmlformats-officedocument.drawingml.chartshapes+xml"/>
  <Override PartName="/xl/drawings/drawing12.xml" ContentType="application/vnd.openxmlformats-officedocument.drawingml.chartshapes+xml"/>
  <Override PartName="/xl/drawings/drawing10.xml" ContentType="application/vnd.openxmlformats-officedocument.drawingml.chartshapes+xml"/>
  <Override PartName="/xl/drawings/drawing8.xml" ContentType="application/vnd.openxmlformats-officedocument.drawingml.chartshapes+xml"/>
  <Override PartName="/xl/drawings/drawing5.xml" ContentType="application/vnd.openxmlformats-officedocument.drawingml.chartshapes+xml"/>
  <Override PartName="/xl/drawings/drawing4.xml" ContentType="application/vnd.openxmlformats-officedocument.drawingml.chartshapes+xml"/>
  <Override PartName="/xl/drawings/drawing14.xml" ContentType="application/vnd.openxmlformats-officedocument.drawingml.chartshapes+xml"/>
  <Override PartName="/xl/drawings/drawing16.xml" ContentType="application/vnd.openxmlformats-officedocument.drawingml.chartshapes+xml"/>
  <Override PartName="/xl/drawings/drawing17.xml" ContentType="application/vnd.openxmlformats-officedocument.drawingml.chartshapes+xml"/>
  <Override PartName="/xl/drawings/drawing26.xml" ContentType="application/vnd.openxmlformats-officedocument.drawingml.chartshapes+xml"/>
  <Override PartName="/xl/drawings/drawing24.xml" ContentType="application/vnd.openxmlformats-officedocument.drawingml.chartshapes+xml"/>
  <Override PartName="/xl/drawings/drawing22.xml" ContentType="application/vnd.openxmlformats-officedocument.drawingml.chartshapes+xml"/>
  <Override PartName="/xl/drawings/drawing21.xml" ContentType="application/vnd.openxmlformats-officedocument.drawingml.chartshapes+xml"/>
  <Override PartName="/xl/drawings/drawing19.xml" ContentType="application/vnd.openxmlformats-officedocument.drawingml.chartshapes+xml"/>
  <Override PartName="/xl/drawings/drawing29.xml" ContentType="application/vnd.openxmlformats-officedocument.drawingml.chartshapes+xml"/>
  <Override PartName="/xl/drawings/drawing62.xml" ContentType="application/vnd.openxmlformats-officedocument.drawingml.chartshapes+xml"/>
  <Override PartName="/xl/drawings/drawing3.xml" ContentType="application/vnd.openxmlformats-officedocument.drawingml.chartshapes+xml"/>
  <Override PartName="/xl/drawings/drawing100.xml" ContentType="application/vnd.openxmlformats-officedocument.drawingml.chartshapes+xml"/>
  <Override PartName="/xl/drawings/drawing99.xml" ContentType="application/vnd.openxmlformats-officedocument.drawingml.chartshapes+xml"/>
  <Override PartName="/xl/drawings/drawing97.xml" ContentType="application/vnd.openxmlformats-officedocument.drawingml.chartshapes+xml"/>
  <Override PartName="/xl/drawings/drawing96.xml" ContentType="application/vnd.openxmlformats-officedocument.drawingml.chartshapes+xml"/>
  <Override PartName="/xl/drawings/drawing94.xml" ContentType="application/vnd.openxmlformats-officedocument.drawingml.chartshapes+xml"/>
  <Override PartName="/xl/drawings/drawing102.xml" ContentType="application/vnd.openxmlformats-officedocument.drawingml.chartshapes+xml"/>
  <Override PartName="/xl/drawings/drawing104.xml" ContentType="application/vnd.openxmlformats-officedocument.drawingml.chartshapes+xml"/>
  <Override PartName="/xl/drawings/drawing106.xml" ContentType="application/vnd.openxmlformats-officedocument.drawingml.chartshapes+xml"/>
  <Override PartName="/xl/drawings/drawing114.xml" ContentType="application/vnd.openxmlformats-officedocument.drawingml.chartshapes+xml"/>
  <Override PartName="/xl/drawings/drawing112.xml" ContentType="application/vnd.openxmlformats-officedocument.drawingml.chartshapes+xml"/>
  <Override PartName="/xl/drawings/drawing111.xml" ContentType="application/vnd.openxmlformats-officedocument.drawingml.chartshapes+xml"/>
  <Override PartName="/xl/drawings/drawing109.xml" ContentType="application/vnd.openxmlformats-officedocument.drawingml.chartshapes+xml"/>
  <Override PartName="/xl/drawings/drawing93.xml" ContentType="application/vnd.openxmlformats-officedocument.drawingml.chartshapes+xml"/>
  <Override PartName="/xl/drawings/drawing90.xml" ContentType="application/vnd.openxmlformats-officedocument.drawingml.chartshapes+xml"/>
  <Override PartName="/xl/drawings/drawing88.xml" ContentType="application/vnd.openxmlformats-officedocument.drawingml.chartshapes+xml"/>
  <Override PartName="/xl/drawings/drawing72.xml" ContentType="application/vnd.openxmlformats-officedocument.drawingml.chartshapes+xml"/>
  <Override PartName="/xl/drawings/drawing71.xml" ContentType="application/vnd.openxmlformats-officedocument.drawingml.chartshapes+xml"/>
  <Override PartName="/xl/drawings/drawing68.xml" ContentType="application/vnd.openxmlformats-officedocument.drawingml.chartshapes+xml"/>
  <Override PartName="/xl/drawings/drawing66.xml" ContentType="application/vnd.openxmlformats-officedocument.drawingml.chartshapes+xml"/>
  <Override PartName="/xl/drawings/drawing64.xml" ContentType="application/vnd.openxmlformats-officedocument.drawingml.chartshapes+xml"/>
  <Override PartName="/xl/drawings/drawing74.xml" ContentType="application/vnd.openxmlformats-officedocument.drawingml.chartshapes+xml"/>
  <Override PartName="/xl/drawings/drawing76.xml" ContentType="application/vnd.openxmlformats-officedocument.drawingml.chartshapes+xml"/>
  <Override PartName="/xl/drawings/drawing79.xml" ContentType="application/vnd.openxmlformats-officedocument.drawingml.chartshapes+xml"/>
  <Override PartName="/xl/drawings/drawing87.xml" ContentType="application/vnd.openxmlformats-officedocument.drawingml.chartshapes+xml"/>
  <Override PartName="/xl/drawings/drawing86.xml" ContentType="application/vnd.openxmlformats-officedocument.drawingml.chartshapes+xml"/>
  <Override PartName="/xl/drawings/drawing85.xml" ContentType="application/vnd.openxmlformats-officedocument.drawingml.chartshapes+xml"/>
  <Override PartName="/xl/drawings/drawing83.xml" ContentType="application/vnd.openxmlformats-officedocument.drawingml.chartshapes+xml"/>
  <Override PartName="/xl/drawings/drawing81.xml" ContentType="application/vnd.openxmlformats-officedocument.drawingml.chartshapes+xml"/>
  <Override PartName="/xl/drawings/drawing60.xml" ContentType="application/vnd.openxmlformats-officedocument.drawingml.chartshapes+xml"/>
  <Override PartName="/xl/drawings/drawing91.xml" ContentType="application/vnd.openxmlformats-officedocument.drawingml.chartshapes+xml"/>
  <Override PartName="/xl/charts/chart2.xml" ContentType="application/vnd.openxmlformats-officedocument.drawingml.chart+xml"/>
  <Override PartName="/xl/drawings/drawing113.xml" ContentType="application/vnd.openxmlformats-officedocument.drawing+xml"/>
  <Override PartName="/xl/worksheets/sheet4.xml" ContentType="application/vnd.openxmlformats-officedocument.spreadsheetml.worksheet+xml"/>
  <Override PartName="/xl/charts/chart62.xml" ContentType="application/vnd.openxmlformats-officedocument.drawingml.chart+xml"/>
  <Override PartName="/xl/worksheets/sheet5.xml" ContentType="application/vnd.openxmlformats-officedocument.spreadsheetml.worksheet+xml"/>
  <Override PartName="/xl/charts/chart63.xml" ContentType="application/vnd.openxmlformats-officedocument.drawingml.chart+xml"/>
  <Override PartName="/xl/worksheets/sheet3.xml" ContentType="application/vnd.openxmlformats-officedocument.spreadsheetml.worksheet+xml"/>
  <Override PartName="/xl/drawings/drawing11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charts/chart61.xml" ContentType="application/vnd.openxmlformats-officedocument.drawingml.chart+xml"/>
  <Override PartName="/xl/drawings/drawing110.xml" ContentType="application/vnd.openxmlformats-officedocument.drawing+xml"/>
  <Override PartName="/xl/charts/chart59.xml" ContentType="application/vnd.openxmlformats-officedocument.drawingml.chart+xml"/>
  <Override PartName="/xl/charts/chart1.xml" ContentType="application/vnd.openxmlformats-officedocument.drawingml.chart+xml"/>
  <Override PartName="/xl/worksheets/sheet8.xml" ContentType="application/vnd.openxmlformats-officedocument.spreadsheetml.worksheet+xml"/>
  <Override PartName="/xl/charts/chart58.xml" ContentType="application/vnd.openxmlformats-officedocument.drawingml.chart+xml"/>
  <Override PartName="/xl/worksheets/sheet7.xml" ContentType="application/vnd.openxmlformats-officedocument.spreadsheetml.worksheet+xml"/>
  <Override PartName="/xl/drawings/drawing107.xml" ContentType="application/vnd.openxmlformats-officedocument.drawing+xml"/>
  <Override PartName="/xl/worksheets/sheet6.xml" ContentType="application/vnd.openxmlformats-officedocument.spreadsheetml.worksheet+xml"/>
  <Override PartName="/xl/charts/chart60.xml" ContentType="application/vnd.openxmlformats-officedocument.drawingml.chart+xml"/>
  <Override PartName="/xl/drawings/drawing108.xml" ContentType="application/vnd.openxmlformats-officedocument.drawing+xml"/>
  <Override PartName="/xl/drawings/drawing105.xml" ContentType="application/vnd.openxmlformats-officedocument.drawing+xml"/>
  <Override PartName="/xl/charts/chart24.xml" ContentType="application/vnd.openxmlformats-officedocument.drawingml.chart+xml"/>
  <Override PartName="/xl/drawings/drawing42.xml" ContentType="application/vnd.openxmlformats-officedocument.drawing+xml"/>
  <Override PartName="/xl/worksheets/sheet43.xml" ContentType="application/vnd.openxmlformats-officedocument.spreadsheetml.worksheet+xml"/>
  <Override PartName="/xl/charts/chart23.xml" ContentType="application/vnd.openxmlformats-officedocument.drawingml.chart+xml"/>
  <Override PartName="/xl/worksheets/sheet42.xml" ContentType="application/vnd.openxmlformats-officedocument.spreadsheetml.worksheet+xml"/>
  <Override PartName="/xl/drawings/drawing44.xml" ContentType="application/vnd.openxmlformats-officedocument.drawing+xml"/>
  <Override PartName="/xl/drawings/drawing46.xml" ContentType="application/vnd.openxmlformats-officedocument.drawing+xml"/>
  <Override PartName="/xl/worksheets/sheet41.xml" ContentType="application/vnd.openxmlformats-officedocument.spreadsheetml.worksheet+xml"/>
  <Override PartName="/xl/charts/chart25.xml" ContentType="application/vnd.openxmlformats-officedocument.drawingml.chart+xml"/>
  <Override PartName="/xl/worksheets/sheet44.xml" ContentType="application/vnd.openxmlformats-officedocument.spreadsheetml.worksheet+xml"/>
  <Override PartName="/xl/charts/chart22.xml" ContentType="application/vnd.openxmlformats-officedocument.drawingml.chart+xml"/>
  <Override PartName="/xl/worksheets/sheet47.xml" ContentType="application/vnd.openxmlformats-officedocument.spreadsheetml.worksheet+xml"/>
  <Override PartName="/xl/charts/chart19.xml" ContentType="application/vnd.openxmlformats-officedocument.drawingml.chart+xml"/>
  <Override PartName="/xl/drawings/drawing34.xml" ContentType="application/vnd.openxmlformats-officedocument.drawing+xml"/>
  <Override PartName="/xl/charts/chart20.xml" ContentType="application/vnd.openxmlformats-officedocument.drawingml.chart+xml"/>
  <Override PartName="/xl/worksheets/sheet46.xml" ContentType="application/vnd.openxmlformats-officedocument.spreadsheetml.worksheet+xml"/>
  <Override PartName="/xl/drawings/drawing37.xml" ContentType="application/vnd.openxmlformats-officedocument.drawing+xml"/>
  <Override PartName="/xl/drawings/drawing39.xml" ContentType="application/vnd.openxmlformats-officedocument.drawing+xml"/>
  <Override PartName="/xl/worksheets/sheet45.xml" ContentType="application/vnd.openxmlformats-officedocument.spreadsheetml.worksheet+xml"/>
  <Override PartName="/xl/charts/chart21.xml" ContentType="application/vnd.openxmlformats-officedocument.drawingml.chart+xml"/>
  <Override PartName="/xl/charts/chart26.xml" ContentType="application/vnd.openxmlformats-officedocument.drawingml.chart+xml"/>
  <Override PartName="/xl/worksheets/sheet40.xml" ContentType="application/vnd.openxmlformats-officedocument.spreadsheetml.worksheet+xml"/>
  <Override PartName="/xl/drawings/drawing48.xml" ContentType="application/vnd.openxmlformats-officedocument.drawing+xml"/>
  <Override PartName="/xl/worksheets/sheet35.xml" ContentType="application/vnd.openxmlformats-officedocument.spreadsheetml.worksheet+xml"/>
  <Override PartName="/xl/charts/chart31.xml" ContentType="application/vnd.openxmlformats-officedocument.drawingml.chart+xml"/>
  <Override PartName="/xl/drawings/drawing56.xml" ContentType="application/vnd.openxmlformats-officedocument.drawing+xml"/>
  <Override PartName="/xl/drawings/drawing103.xml" ContentType="application/vnd.openxmlformats-officedocument.drawing+xml"/>
  <Override PartName="/xl/charts/chart32.xml" ContentType="application/vnd.openxmlformats-officedocument.drawingml.chart+xml"/>
  <Override PartName="/xl/charts/style1.xml" ContentType="application/vnd.ms-office.chartstyle+xml"/>
  <Override PartName="/xl/charts/colors1.xml" ContentType="application/vnd.ms-office.chartcolorstyle+xml"/>
  <Override PartName="/xl/charts/chart33.xml" ContentType="application/vnd.openxmlformats-officedocument.drawingml.chart+xml"/>
  <Override PartName="/xl/drawings/drawing59.xml" ContentType="application/vnd.openxmlformats-officedocument.drawing+xml"/>
  <Override PartName="/xl/worksheets/sheet34.xml" ContentType="application/vnd.openxmlformats-officedocument.spreadsheetml.worksheet+xml"/>
  <Override PartName="/xl/charts/chart30.xml" ContentType="application/vnd.openxmlformats-officedocument.drawingml.chart+xml"/>
  <Override PartName="/xl/drawings/drawing54.xml" ContentType="application/vnd.openxmlformats-officedocument.drawing+xml"/>
  <Override PartName="/xl/drawings/drawing50.xml" ContentType="application/vnd.openxmlformats-officedocument.drawing+xml"/>
  <Override PartName="/xl/worksheets/sheet39.xml" ContentType="application/vnd.openxmlformats-officedocument.spreadsheetml.worksheet+xml"/>
  <Override PartName="/xl/charts/chart27.xml" ContentType="application/vnd.openxmlformats-officedocument.drawingml.chart+xml"/>
  <Override PartName="/xl/charts/chart28.xml" ContentType="application/vnd.openxmlformats-officedocument.drawingml.chart+xml"/>
  <Override PartName="/xl/worksheets/sheet38.xml" ContentType="application/vnd.openxmlformats-officedocument.spreadsheetml.worksheet+xml"/>
  <Override PartName="/xl/worksheets/sheet37.xml" ContentType="application/vnd.openxmlformats-officedocument.spreadsheetml.worksheet+xml"/>
  <Override PartName="/xl/charts/chart29.xml" ContentType="application/vnd.openxmlformats-officedocument.drawingml.chart+xml"/>
  <Override PartName="/xl/drawings/drawing52.xml" ContentType="application/vnd.openxmlformats-officedocument.drawing+xml"/>
  <Override PartName="/xl/worksheets/sheet48.xml" ContentType="application/vnd.openxmlformats-officedocument.spreadsheetml.worksheet+xml"/>
  <Override PartName="/xl/charts/chart18.xml" ContentType="application/vnd.openxmlformats-officedocument.drawingml.chart+xml"/>
  <Override PartName="/xl/charts/chart7.xml" ContentType="application/vnd.openxmlformats-officedocument.drawingml.chart+xml"/>
  <Override PartName="/xl/drawings/drawing13.xml" ContentType="application/vnd.openxmlformats-officedocument.drawing+xml"/>
  <Override PartName="/xl/charts/chart6.xml" ContentType="application/vnd.openxmlformats-officedocument.drawingml.chart+xml"/>
  <Override PartName="/xl/drawings/drawing15.xml" ContentType="application/vnd.openxmlformats-officedocument.drawing+xml"/>
  <Override PartName="/xl/drawings/drawing18.xml" ContentType="application/vnd.openxmlformats-officedocument.drawing+xml"/>
  <Override PartName="/xl/charts/chart9.xml" ContentType="application/vnd.openxmlformats-officedocument.drawingml.chart+xml"/>
  <Override PartName="/xl/drawings/drawing1.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drawings/drawing6.xml" ContentType="application/vnd.openxmlformats-officedocument.drawing+xml"/>
  <Override PartName="/xl/drawings/drawing2.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charts/chart10.xml" ContentType="application/vnd.openxmlformats-officedocument.drawingml.chart+xml"/>
  <Override PartName="/xl/sharedStrings.xml" ContentType="application/vnd.openxmlformats-officedocument.spreadsheetml.sharedStrings+xml"/>
  <Override PartName="/xl/drawings/drawing28.xml" ContentType="application/vnd.openxmlformats-officedocument.drawing+xml"/>
  <Override PartName="/xl/worksheets/sheet51.xml" ContentType="application/vnd.openxmlformats-officedocument.spreadsheetml.worksheet+xml"/>
  <Override PartName="/xl/charts/chart15.xml" ContentType="application/vnd.openxmlformats-officedocument.drawingml.chart+xml"/>
  <Override PartName="/xl/charts/chart16.xml" ContentType="application/vnd.openxmlformats-officedocument.drawingml.chart+xml"/>
  <Override PartName="/xl/worksheets/sheet50.xml" ContentType="application/vnd.openxmlformats-officedocument.spreadsheetml.worksheet+xml"/>
  <Override PartName="/xl/drawings/drawing30.xml" ContentType="application/vnd.openxmlformats-officedocument.drawing+xml"/>
  <Override PartName="/xl/drawings/drawing32.xml" ContentType="application/vnd.openxmlformats-officedocument.drawing+xml"/>
  <Override PartName="/xl/worksheets/sheet49.xml" ContentType="application/vnd.openxmlformats-officedocument.spreadsheetml.worksheet+xml"/>
  <Override PartName="/xl/charts/chart17.xml" ContentType="application/vnd.openxmlformats-officedocument.drawingml.chart+xml"/>
  <Override PartName="/xl/worksheets/sheet52.xml" ContentType="application/vnd.openxmlformats-officedocument.spreadsheetml.worksheet+xml"/>
  <Override PartName="/xl/charts/chart14.xml" ContentType="application/vnd.openxmlformats-officedocument.drawingml.chart+xml"/>
  <Override PartName="/xl/styles.xml" ContentType="application/vnd.openxmlformats-officedocument.spreadsheetml.styles+xml"/>
  <Override PartName="/xl/charts/chart11.xml" ContentType="application/vnd.openxmlformats-officedocument.drawingml.chart+xml"/>
  <Override PartName="/xl/drawings/drawing20.xml" ContentType="application/vnd.openxmlformats-officedocument.drawing+xml"/>
  <Override PartName="/xl/charts/chart12.xml" ContentType="application/vnd.openxmlformats-officedocument.drawingml.chart+xml"/>
  <Override PartName="/xl/theme/themeOverride1.xml" ContentType="application/vnd.openxmlformats-officedocument.themeOverride+xml"/>
  <Override PartName="/xl/theme/theme1.xml" ContentType="application/vnd.openxmlformats-officedocument.theme+xml"/>
  <Override PartName="/xl/drawings/drawing25.xml" ContentType="application/vnd.openxmlformats-officedocument.drawing+xml"/>
  <Override PartName="/xl/charts/chart13.xml" ContentType="application/vnd.openxmlformats-officedocument.drawingml.chart+xml"/>
  <Override PartName="/xl/drawings/drawing23.xml" ContentType="application/vnd.openxmlformats-officedocument.drawing+xml"/>
  <Override PartName="/xl/worksheets/sheet33.xml" ContentType="application/vnd.openxmlformats-officedocument.spreadsheetml.worksheet+xml"/>
  <Override PartName="/xl/worksheets/sheet36.xml" ContentType="application/vnd.openxmlformats-officedocument.spreadsheetml.worksheet+xml"/>
  <Override PartName="/xl/drawings/drawing61.xml" ContentType="application/vnd.openxmlformats-officedocument.drawing+xml"/>
  <Override PartName="/xl/worksheets/sheet23.xml" ContentType="application/vnd.openxmlformats-officedocument.spreadsheetml.worksheet+xml"/>
  <Override PartName="/xl/drawings/drawing82.xml" ContentType="application/vnd.openxmlformats-officedocument.drawing+xml"/>
  <Override PartName="/xl/worksheets/sheet12.xml" ContentType="application/vnd.openxmlformats-officedocument.spreadsheetml.worksheet+xml"/>
  <Override PartName="/xl/charts/chart44.xml" ContentType="application/vnd.openxmlformats-officedocument.drawingml.chart+xml"/>
  <Override PartName="/xl/worksheets/sheet22.xml" ContentType="application/vnd.openxmlformats-officedocument.spreadsheetml.worksheet+xml"/>
  <Override PartName="/xl/charts/chart54.xml" ContentType="application/vnd.openxmlformats-officedocument.drawingml.chart+xml"/>
  <Override PartName="/xl/worksheets/sheet13.xml" ContentType="application/vnd.openxmlformats-officedocument.spreadsheetml.worksheet+xml"/>
  <Override PartName="/xl/drawings/drawing84.xml" ContentType="application/vnd.openxmlformats-officedocument.drawing+xml"/>
  <Override PartName="/xl/charts/chart43.xml" ContentType="application/vnd.openxmlformats-officedocument.drawingml.chart+xml"/>
  <Override PartName="/xl/drawings/drawing80.xml" ContentType="application/vnd.openxmlformats-officedocument.drawing+xml"/>
  <Override PartName="/xl/worksheets/sheet25.xml" ContentType="application/vnd.openxmlformats-officedocument.spreadsheetml.worksheet+xml"/>
  <Override PartName="/xl/drawings/drawing77.xml" ContentType="application/vnd.openxmlformats-officedocument.drawing+xml"/>
  <Override PartName="/xl/worksheets/sheet15.xml" ContentType="application/vnd.openxmlformats-officedocument.spreadsheetml.worksheet+xml"/>
  <Override PartName="/xl/drawings/drawing78.xml" ContentType="application/vnd.openxmlformats-officedocument.drawing+xml"/>
  <Override PartName="/xl/drawings/drawing98.xml" ContentType="application/vnd.openxmlformats-officedocument.drawing+xml"/>
  <Override PartName="/xl/charts/chart42.xml" ContentType="application/vnd.openxmlformats-officedocument.drawingml.chart+xml"/>
  <Override PartName="/xl/worksheets/sheet24.xml" ContentType="application/vnd.openxmlformats-officedocument.spreadsheetml.worksheet+xml"/>
  <Override PartName="/xl/charts/chart45.xml" ContentType="application/vnd.openxmlformats-officedocument.drawingml.chart+xml"/>
  <Override PartName="/xl/worksheets/sheet21.xml" ContentType="application/vnd.openxmlformats-officedocument.spreadsheetml.worksheet+xml"/>
  <Override PartName="/xl/charts/chart49.xml" ContentType="application/vnd.openxmlformats-officedocument.drawingml.chart+xml"/>
  <Override PartName="/xl/worksheets/sheet17.xml" ContentType="application/vnd.openxmlformats-officedocument.spreadsheetml.worksheet+xml"/>
  <Override PartName="/xl/charts/chart50.xml" ContentType="application/vnd.openxmlformats-officedocument.drawingml.chart+xml"/>
  <Override PartName="/xl/worksheets/sheet16.xml" ContentType="application/vnd.openxmlformats-officedocument.spreadsheetml.worksheet+xml"/>
  <Override PartName="/xl/worksheets/sheet14.xml" ContentType="application/vnd.openxmlformats-officedocument.spreadsheetml.worksheet+xml"/>
  <Override PartName="/xl/drawings/drawing92.xml" ContentType="application/vnd.openxmlformats-officedocument.drawing+xml"/>
  <Override PartName="/xl/charts/chart52.xml" ContentType="application/vnd.openxmlformats-officedocument.drawingml.chart+xml"/>
  <Override PartName="/xl/charts/chart51.xml" ContentType="application/vnd.openxmlformats-officedocument.drawingml.chart+xml"/>
  <Override PartName="/xl/drawings/drawing95.xml" ContentType="application/vnd.openxmlformats-officedocument.drawing+xml"/>
  <Override PartName="/xl/drawings/drawing89.xml" ContentType="application/vnd.openxmlformats-officedocument.drawing+xml"/>
  <Override PartName="/xl/charts/chart53.xml" ContentType="application/vnd.openxmlformats-officedocument.drawingml.chart+xml"/>
  <Override PartName="/xl/charts/chart46.xml" ContentType="application/vnd.openxmlformats-officedocument.drawingml.chart+xml"/>
  <Override PartName="/xl/worksheets/sheet20.xml" ContentType="application/vnd.openxmlformats-officedocument.spreadsheetml.worksheet+xml"/>
  <Override PartName="/xl/charts/chart47.xml" ContentType="application/vnd.openxmlformats-officedocument.drawingml.chart+xml"/>
  <Override PartName="/xl/theme/themeOverride2.xml" ContentType="application/vnd.openxmlformats-officedocument.themeOverride+xml"/>
  <Override PartName="/xl/worksheets/sheet19.xml" ContentType="application/vnd.openxmlformats-officedocument.spreadsheetml.worksheet+xml"/>
  <Override PartName="/xl/charts/chart48.xml" ContentType="application/vnd.openxmlformats-officedocument.drawingml.chart+xml"/>
  <Override PartName="/xl/worksheets/sheet18.xml" ContentType="application/vnd.openxmlformats-officedocument.spreadsheetml.worksheet+xml"/>
  <Override PartName="/xl/charts/chart55.xml" ContentType="application/vnd.openxmlformats-officedocument.drawingml.chart+xml"/>
  <Override PartName="/xl/charts/chart36.xml" ContentType="application/vnd.openxmlformats-officedocument.drawingml.chart+xml"/>
  <Override PartName="/xl/worksheets/sheet30.xml" ContentType="application/vnd.openxmlformats-officedocument.spreadsheetml.worksheet+xml"/>
  <Override PartName="/xl/drawings/drawing67.xml" ContentType="application/vnd.openxmlformats-officedocument.drawing+xml"/>
  <Override PartName="/xl/charts/chart37.xml" ContentType="application/vnd.openxmlformats-officedocument.drawingml.chart+xml"/>
  <Override PartName="/xl/worksheets/sheet29.xml" ContentType="application/vnd.openxmlformats-officedocument.spreadsheetml.worksheet+xml"/>
  <Override PartName="/xl/charts/chart41.xml" ContentType="application/vnd.openxmlformats-officedocument.drawingml.chart+xml"/>
  <Override PartName="/xl/drawings/drawing69.xml" ContentType="application/vnd.openxmlformats-officedocument.drawing+xml"/>
  <Override PartName="/xl/charts/chart57.xml" ContentType="application/vnd.openxmlformats-officedocument.drawingml.chart+xml"/>
  <Override PartName="/xl/drawings/drawing65.xml" ContentType="application/vnd.openxmlformats-officedocument.drawing+xml"/>
  <Override PartName="/xl/charts/chart34.xml" ContentType="application/vnd.openxmlformats-officedocument.drawingml.chart+xml"/>
  <Override PartName="/xl/worksheets/sheet32.xml" ContentType="application/vnd.openxmlformats-officedocument.spreadsheetml.worksheet+xml"/>
  <Override PartName="/xl/worksheets/sheet9.xml" ContentType="application/vnd.openxmlformats-officedocument.spreadsheetml.worksheet+xml"/>
  <Override PartName="/xl/drawings/drawing63.xml" ContentType="application/vnd.openxmlformats-officedocument.drawing+xml"/>
  <Override PartName="/xl/charts/chart35.xml" ContentType="application/vnd.openxmlformats-officedocument.drawingml.chart+xml"/>
  <Override PartName="/xl/worksheets/sheet31.xml" ContentType="application/vnd.openxmlformats-officedocument.spreadsheetml.worksheet+xml"/>
  <Override PartName="/xl/drawings/drawing101.xml" ContentType="application/vnd.openxmlformats-officedocument.drawing+xml"/>
  <Override PartName="/xl/worksheets/sheet11.xml" ContentType="application/vnd.openxmlformats-officedocument.spreadsheetml.worksheet+xml"/>
  <Override PartName="/xl/worksheets/sheet28.xml" ContentType="application/vnd.openxmlformats-officedocument.spreadsheetml.worksheet+xml"/>
  <Override PartName="/xl/charts/chart39.xml" ContentType="application/vnd.openxmlformats-officedocument.drawingml.chart+xml"/>
  <Override PartName="/xl/charts/chart40.xml" ContentType="application/vnd.openxmlformats-officedocument.drawingml.chart+xml"/>
  <Override PartName="/xl/worksheets/sheet27.xml" ContentType="application/vnd.openxmlformats-officedocument.spreadsheetml.worksheet+xml"/>
  <Override PartName="/xl/worksheets/sheet26.xml" ContentType="application/vnd.openxmlformats-officedocument.spreadsheetml.worksheet+xml"/>
  <Override PartName="/xl/charts/chart56.xml" ContentType="application/vnd.openxmlformats-officedocument.drawingml.chart+xml"/>
  <Override PartName="/xl/drawings/drawing75.xml" ContentType="application/vnd.openxmlformats-officedocument.drawing+xml"/>
  <Override PartName="/xl/charts/chart38.xml" ContentType="application/vnd.openxmlformats-officedocument.drawingml.chart+xml"/>
  <Override PartName="/xl/drawings/drawing70.xml" ContentType="application/vnd.openxmlformats-officedocument.drawing+xml"/>
  <Override PartName="/xl/worksheets/sheet10.xml" ContentType="application/vnd.openxmlformats-officedocument.spreadsheetml.worksheet+xml"/>
  <Override PartName="/xl/drawings/drawing73.xml" ContentType="application/vnd.openxmlformats-officedocument.drawing+xml"/>
  <Override PartName="/xl/calcChain.xml" ContentType="application/vnd.openxmlformats-officedocument.spreadsheetml.calcChain+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updateLinks="never" codeName="ThisWorkbook"/>
  <mc:AlternateContent xmlns:mc="http://schemas.openxmlformats.org/markup-compatibility/2006">
    <mc:Choice Requires="x15">
      <x15ac:absPath xmlns:x15ac="http://schemas.microsoft.com/office/spreadsheetml/2010/11/ac" url="I:\INVESTIGACION\INVESTUR\Tablas y gráficas  encuestas\2015\"/>
    </mc:Choice>
  </mc:AlternateContent>
  <bookViews>
    <workbookView xWindow="0" yWindow="0" windowWidth="28800" windowHeight="11835"/>
  </bookViews>
  <sheets>
    <sheet name="Indice" sheetId="1" r:id="rId1"/>
    <sheet name="Edad" sheetId="2" r:id="rId2"/>
    <sheet name="Edad mercados franja edad" sheetId="68" r:id="rId3"/>
    <sheet name="Edad mercados" sheetId="3" r:id="rId4"/>
    <sheet name="Renta media familiar" sheetId="4" r:id="rId5"/>
    <sheet name="Renta media familiar mercados" sheetId="5" r:id="rId6"/>
    <sheet name="Relacion acompañantes" sheetId="6" r:id="rId7"/>
    <sheet name="Turismo familiar" sheetId="7" r:id="rId8"/>
    <sheet name="porc adult y niñ x mercado" sheetId="8" r:id="rId9"/>
    <sheet name="Discapacidad" sheetId="9" r:id="rId10"/>
    <sheet name="Discapacidad mercados" sheetId="10" r:id="rId11"/>
    <sheet name=" Fidelidad " sheetId="11" r:id="rId12"/>
    <sheet name="fidelidad mercados" sheetId="12" r:id="rId13"/>
    <sheet name="fidelidad mercados ult 5 años" sheetId="13" r:id="rId14"/>
    <sheet name="zonas de alojamiento" sheetId="14" r:id="rId15"/>
    <sheet name="Tipo y cat de alojamiento" sheetId="15" r:id="rId16"/>
    <sheet name="Estancia media mercados" sheetId="16" r:id="rId17"/>
    <sheet name="servicios contratados" sheetId="17" r:id="rId18"/>
    <sheet name="formula contratacion" sheetId="18" r:id="rId19"/>
    <sheet name="paquete mercados" sheetId="19" r:id="rId20"/>
    <sheet name="contratacion indepe mercados" sheetId="20" r:id="rId21"/>
    <sheet name="formula contrata vuelo" sheetId="21" r:id="rId22"/>
    <sheet name="formula contrata aloja" sheetId="22" r:id="rId23"/>
    <sheet name="formula de contrat por mercado" sheetId="23" r:id="rId24"/>
    <sheet name="Realización de escala por merca" sheetId="24" r:id="rId25"/>
    <sheet name="Turistas en vuelos directos TF" sheetId="67" r:id="rId26"/>
    <sheet name="internet uso" sheetId="25" r:id="rId27"/>
    <sheet name="uso de internet mercados" sheetId="69" r:id="rId28"/>
    <sheet name="compr y reserva intern mercados" sheetId="26" r:id="rId29"/>
    <sheet name="realización de actividades" sheetId="27" r:id="rId30"/>
    <sheet name="actividades por mercados" sheetId="28" r:id="rId31"/>
    <sheet name="actividades por mercados anteri" sheetId="29" r:id="rId32"/>
    <sheet name="Información sobre actividades" sheetId="30" r:id="rId33"/>
    <sheet name="Sugerencias actividades" sheetId="31" r:id="rId34"/>
    <sheet name="realización de excursiones" sheetId="32" r:id="rId35"/>
    <sheet name="forma de realización de excu" sheetId="33" r:id="rId36"/>
    <sheet name="excursiones por mercados" sheetId="34" r:id="rId37"/>
    <sheet name="Uso de coche" sheetId="35" r:id="rId38"/>
    <sheet name="transfer usado" sheetId="36" r:id="rId39"/>
    <sheet name="Gasto" sheetId="37" r:id="rId40"/>
    <sheet name="gasto por mercados" sheetId="39" r:id="rId41"/>
    <sheet name="gasto diario por mercados" sheetId="40" r:id="rId42"/>
    <sheet name="gasto por partidas" sheetId="41" r:id="rId43"/>
    <sheet name="gasto diario por partidas" sheetId="42" r:id="rId44"/>
    <sheet name="gasto por part de quienes gasta" sheetId="43" r:id="rId45"/>
    <sheet name="gast x dia por part los gastan" sheetId="44" r:id="rId46"/>
    <sheet name="satisfacción aspectos" sheetId="61" r:id="rId47"/>
    <sheet name="satisfacción aspectos 2007-2012" sheetId="62" r:id="rId48"/>
    <sheet name="satisfacción mercados" sheetId="63" r:id="rId49"/>
    <sheet name=" Motivacion" sheetId="64" r:id="rId50"/>
    <sheet name="Aspectos negativos" sheetId="65" r:id="rId51"/>
    <sheet name="Perfil resumen mercado año" sheetId="66" r:id="rId52"/>
  </sheets>
  <externalReferences>
    <externalReference r:id="rId53"/>
  </externalReferences>
  <definedNames>
    <definedName name="_xlnm.Print_Area" localSheetId="11">' Fidelidad '!$B$3:$S$26,' Fidelidad '!$B$28:$S$99</definedName>
    <definedName name="_xlnm.Print_Area" localSheetId="49">' Motivacion'!$B$3:$G$67,' Motivacion'!$I$45:$AE$91</definedName>
    <definedName name="_xlnm.Print_Area" localSheetId="30">'actividades por mercados'!$B$3:$G$23,'actividades por mercados'!$M$25:$Z$76</definedName>
    <definedName name="_xlnm.Print_Area" localSheetId="31">'actividades por mercados anteri'!$B$3:$E$23</definedName>
    <definedName name="_xlnm.Print_Area" localSheetId="50">'Aspectos negativos'!$B$3:$G$33,'Aspectos negativos'!$B$36:$T$80</definedName>
    <definedName name="_xlnm.Print_Area" localSheetId="28">'compr y reserva intern mercados'!$B$3:$J$23,'compr y reserva intern mercados'!$B$47:$M$89</definedName>
    <definedName name="_xlnm.Print_Area" localSheetId="20">'contratacion indepe mercados'!$B$3:$S$23,'contratacion indepe mercados'!$B$25:$S$68</definedName>
    <definedName name="_xlnm.Print_Area" localSheetId="9">Discapacidad!$B$3:$E$11,Discapacidad!$B$14:$S$47</definedName>
    <definedName name="_xlnm.Print_Area" localSheetId="10">'Discapacidad mercados'!$B$3:$E$23,'Discapacidad mercados'!$G$2:$AA$26</definedName>
    <definedName name="_xlnm.Print_Area" localSheetId="1">Edad!$B$3:$Q$15,Edad!$B$17:$Q$77</definedName>
    <definedName name="_xlnm.Print_Area" localSheetId="3">'Edad mercados'!$B$3:$Q$23,'Edad mercados'!$B$25:$R$66</definedName>
    <definedName name="_xlnm.Print_Area" localSheetId="2">'Edad mercados franja edad'!$B$4:$V$16</definedName>
    <definedName name="_xlnm.Print_Area" localSheetId="16">'Estancia media mercados'!$B$3:$Q$23,'Estancia media mercados'!$B$24:$S$66</definedName>
    <definedName name="_xlnm.Print_Area" localSheetId="36">'excursiones por mercados'!$B$3:$J$23,'excursiones por mercados'!$B$47:$U$97</definedName>
    <definedName name="_xlnm.Print_Area" localSheetId="12">'fidelidad mercados'!$B$4:$AF$24,'fidelidad mercados'!$C$25:$AB$68</definedName>
    <definedName name="_xlnm.Print_Area" localSheetId="13">'fidelidad mercados ult 5 años'!$B$3:$T$24,'fidelidad mercados ult 5 años'!$B$25:$T$67</definedName>
    <definedName name="_xlnm.Print_Area" localSheetId="35">'forma de realización de excu'!#REF!,'forma de realización de excu'!$B$174:$S$186,'forma de realización de excu'!#REF!</definedName>
    <definedName name="_xlnm.Print_Area" localSheetId="22">'formula contrata aloja'!$G$3:$L$51,'formula contrata aloja'!$G$55:$L$108</definedName>
    <definedName name="_xlnm.Print_Area" localSheetId="21">'formula contrata vuelo'!$G$3:$L$38,'formula contrata vuelo'!$G$41:$L$78</definedName>
    <definedName name="_xlnm.Print_Area" localSheetId="18">'formula contratacion'!$B$3:$S$39</definedName>
    <definedName name="_xlnm.Print_Area" localSheetId="23">'formula de contrat por mercado'!$B$4:$W$24,'formula de contrat por mercado'!$C$26:$V$68</definedName>
    <definedName name="_xlnm.Print_Area" localSheetId="45">'gast x dia por part los gastan'!$C$4:$H$47,'gast x dia por part los gastan'!$C$48:$O$89</definedName>
    <definedName name="_xlnm.Print_Area" localSheetId="39">Gasto!$B$3:$S$16,Gasto!$B$19:$S$74,Gasto!$B$76:$P$116</definedName>
    <definedName name="_xlnm.Print_Area" localSheetId="41">'gasto diario por mercados'!$B$4:$AU$22,'gasto diario por mercados'!$B$27:$AH$81</definedName>
    <definedName name="_xlnm.Print_Area" localSheetId="43">'gasto diario por partidas'!$C$3:$H$24,'gasto diario por partidas'!$C$48:$Q$96</definedName>
    <definedName name="_xlnm.Print_Area" localSheetId="40">'gasto por mercados'!$B$4:$AU$22,'gasto por mercados'!$B$26:$AG$83</definedName>
    <definedName name="_xlnm.Print_Area" localSheetId="44">'gasto por part de quienes gasta'!$C$4:$H$24,'gasto por part de quienes gasta'!$C$49:$O$87</definedName>
    <definedName name="_xlnm.Print_Area" localSheetId="42">'gasto por partidas'!$C$3:$H$24,'gasto por partidas'!$C$49:$T$101</definedName>
    <definedName name="_xlnm.Print_Area" localSheetId="0">Indice!$C$4:$C$59</definedName>
    <definedName name="_xlnm.Print_Area" localSheetId="32">'Información sobre actividades'!$B$3:$G$33,'Información sobre actividades'!$B$34:$U$111</definedName>
    <definedName name="_xlnm.Print_Area" localSheetId="26">'internet uso'!$B$3:$K$14,'internet uso'!$B$28:$N$64</definedName>
    <definedName name="_xlnm.Print_Area" localSheetId="19">'paquete mercados'!$B$3:$S$67</definedName>
    <definedName name="_xlnm.Print_Area" localSheetId="51">'Perfil resumen mercado año'!$B$2:$F$110</definedName>
    <definedName name="_xlnm.Print_Area" localSheetId="8">'porc adult y niñ x mercado'!$B$3:$J$24,'porc adult y niñ x mercado'!$K$26:$W$68</definedName>
    <definedName name="_xlnm.Print_Area" localSheetId="29">'realización de actividades'!$B$3:$G$10,'realización de actividades'!$B$40:$Q$62,'realización de actividades'!$M$63:$T$105</definedName>
    <definedName name="_xlnm.Print_Area" localSheetId="24">'Realización de escala por merca'!$B$3:$Q$23,'Realización de escala por merca'!$B$24:$S$68</definedName>
    <definedName name="_xlnm.Print_Area" localSheetId="34">'realización de excursiones'!$B$5:$K$12,'realización de excursiones'!$B$32:$AA$51,'realización de excursiones'!$B$53:$V$97</definedName>
    <definedName name="_xlnm.Print_Area" localSheetId="6">'Relacion acompañantes'!$B$3:$M$16,'Relacion acompañantes'!$B$32:$I$66</definedName>
    <definedName name="_xlnm.Print_Area" localSheetId="4">'Renta media familiar'!$B$3:$L$17,'Renta media familiar'!$B$36:$O$69</definedName>
    <definedName name="_xlnm.Print_Area" localSheetId="5">'Renta media familiar mercados'!$B$3:$L$23,'Renta media familiar mercados'!$N$2:$X$26</definedName>
    <definedName name="_xlnm.Print_Area" localSheetId="46">'satisfacción aspectos'!$B$3:$G$8,'satisfacción aspectos'!$B$19:$G$34,'satisfacción aspectos'!$L$37:$X$75</definedName>
    <definedName name="_xlnm.Print_Area" localSheetId="47">'satisfacción aspectos 2007-2012'!$B$3:$M$52</definedName>
    <definedName name="_xlnm.Print_Area" localSheetId="48">'satisfacción mercados'!$B$3:$G$24,'satisfacción mercados'!$B$48:$X$99</definedName>
    <definedName name="_xlnm.Print_Area" localSheetId="17">'servicios contratados'!$B$3:$G$29,'servicios contratados'!$B$54:$R$88,'servicios contratados'!$B$90:$R$123</definedName>
    <definedName name="_xlnm.Print_Area" localSheetId="33">'Sugerencias actividades'!$B$3:$G$25,'Sugerencias actividades'!$J$27:$U$63</definedName>
    <definedName name="_xlnm.Print_Area" localSheetId="15">'Tipo y cat de alojamiento'!$B$3:$Q$37,'Tipo y cat de alojamiento'!$B$39:$Q$73,'Tipo y cat de alojamiento'!$B$76:$Q$122</definedName>
    <definedName name="_xlnm.Print_Area" localSheetId="38">'transfer usado'!$B$3:$K$14,'transfer usado'!$B$30:$M$56</definedName>
    <definedName name="_xlnm.Print_Area" localSheetId="7">'Turismo familiar'!$B$3:$O$24,'Turismo familiar'!$B$62:$O$98</definedName>
    <definedName name="_xlnm.Print_Area" localSheetId="25">'Turistas en vuelos directos TF'!$B$3:$Q$23,'Turistas en vuelos directos TF'!$B$24:$S$68</definedName>
    <definedName name="_xlnm.Print_Area" localSheetId="37">'Uso de coche'!$B$3:$Q$16,'Uso de coche'!$B$18:$Q$45</definedName>
    <definedName name="_xlnm.Print_Area" localSheetId="27">'uso de internet mercados'!$B$3:$J$23,'uso de internet mercados'!$B$47:$K$89</definedName>
    <definedName name="_xlnm.Print_Area" localSheetId="14">'zonas de alojamiento'!$B$3:$G$19,'zonas de alojamiento'!$B$36:$Q$70</definedName>
    <definedName name="_xlnm.Print_Titles" localSheetId="31">'actividades por mercados anteri'!$4:$7</definedName>
    <definedName name="_xlnm.Print_Titles" localSheetId="12">'fidelidad mercados'!$B:$B</definedName>
    <definedName name="_xlnm.Print_Titles" localSheetId="23">'formula de contrat por mercado'!$B:$B</definedName>
    <definedName name="_xlnm.Print_Titles" localSheetId="41">'gasto diario por mercados'!$B:$B</definedName>
    <definedName name="_xlnm.Print_Titles" localSheetId="40">'gasto por mercados'!$B:$B</definedName>
    <definedName name="_xlnm.Print_Titles" localSheetId="0">Indice!$4:$8</definedName>
    <definedName name="_xlnm.Print_Titles" localSheetId="51">'Perfil resumen mercado año'!$2:$5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 i="67" l="1"/>
  <c r="E24" i="67"/>
  <c r="F24" i="67"/>
  <c r="G24" i="67"/>
  <c r="H24" i="67"/>
  <c r="I24" i="67"/>
  <c r="J24" i="67"/>
  <c r="J7" i="7"/>
  <c r="K34" i="40" l="1"/>
  <c r="K46" i="40"/>
  <c r="K49" i="40"/>
  <c r="K35" i="40"/>
  <c r="K44" i="40"/>
  <c r="K43" i="40"/>
  <c r="K45" i="40"/>
  <c r="K48" i="40"/>
  <c r="K47" i="40"/>
  <c r="K42" i="40"/>
  <c r="K41" i="40"/>
  <c r="K39" i="40"/>
  <c r="K38" i="40"/>
  <c r="K40" i="40"/>
  <c r="K37" i="40"/>
  <c r="K36" i="40"/>
  <c r="E63" i="65" l="1"/>
  <c r="E62" i="65"/>
  <c r="E61" i="65"/>
  <c r="E60" i="65"/>
  <c r="E59" i="65"/>
  <c r="E58" i="65"/>
  <c r="E57" i="65"/>
  <c r="E56" i="65"/>
  <c r="E55" i="65"/>
  <c r="E54" i="65"/>
  <c r="E53" i="65"/>
  <c r="E52" i="65"/>
  <c r="E51" i="65"/>
  <c r="E50" i="65"/>
  <c r="E49" i="65"/>
  <c r="E48" i="65"/>
  <c r="E47" i="65"/>
  <c r="E46" i="65"/>
  <c r="E45" i="65"/>
  <c r="E44" i="65"/>
  <c r="E43" i="65"/>
  <c r="E42" i="65"/>
  <c r="E41" i="65"/>
  <c r="G31" i="65"/>
  <c r="F31" i="65"/>
  <c r="G30" i="65"/>
  <c r="F30" i="65"/>
  <c r="G29" i="65"/>
  <c r="F29" i="65"/>
  <c r="G28" i="65"/>
  <c r="F28" i="65"/>
  <c r="G27" i="65"/>
  <c r="F27" i="65"/>
  <c r="G26" i="65"/>
  <c r="F26" i="65"/>
  <c r="G25" i="65"/>
  <c r="F25" i="65"/>
  <c r="G24" i="65"/>
  <c r="F24" i="65"/>
  <c r="G23" i="65"/>
  <c r="F23" i="65"/>
  <c r="G22" i="65"/>
  <c r="F22" i="65"/>
  <c r="G21" i="65"/>
  <c r="F21" i="65"/>
  <c r="G20" i="65"/>
  <c r="F20" i="65"/>
  <c r="G19" i="65"/>
  <c r="F19" i="65"/>
  <c r="G18" i="65"/>
  <c r="F18" i="65"/>
  <c r="G17" i="65"/>
  <c r="F17" i="65"/>
  <c r="G16" i="65"/>
  <c r="F16" i="65"/>
  <c r="G15" i="65"/>
  <c r="F15" i="65"/>
  <c r="G14" i="65"/>
  <c r="F14" i="65"/>
  <c r="G13" i="65"/>
  <c r="F13" i="65"/>
  <c r="G12" i="65"/>
  <c r="F12" i="65"/>
  <c r="G11" i="65"/>
  <c r="F11" i="65"/>
  <c r="G10" i="65"/>
  <c r="F10" i="65"/>
  <c r="G9" i="65"/>
  <c r="F9" i="65"/>
  <c r="E7" i="65"/>
  <c r="G7" i="65" s="1"/>
  <c r="D7" i="65"/>
  <c r="F7" i="65" s="1"/>
  <c r="C7" i="65"/>
  <c r="G6" i="65"/>
  <c r="F6" i="65"/>
  <c r="M65" i="64"/>
  <c r="G65" i="64"/>
  <c r="F65" i="64"/>
  <c r="M64" i="64"/>
  <c r="G64" i="64"/>
  <c r="F64" i="64"/>
  <c r="M63" i="64"/>
  <c r="G63" i="64"/>
  <c r="F63" i="64"/>
  <c r="M62" i="64"/>
  <c r="G62" i="64"/>
  <c r="F62" i="64"/>
  <c r="M61" i="64"/>
  <c r="G61" i="64"/>
  <c r="F61" i="64"/>
  <c r="M60" i="64"/>
  <c r="G60" i="64"/>
  <c r="F60" i="64"/>
  <c r="M59" i="64"/>
  <c r="G59" i="64"/>
  <c r="F59" i="64"/>
  <c r="M58" i="64"/>
  <c r="G58" i="64"/>
  <c r="F58" i="64"/>
  <c r="M57" i="64"/>
  <c r="G57" i="64"/>
  <c r="F57" i="64"/>
  <c r="M56" i="64"/>
  <c r="G56" i="64"/>
  <c r="F56" i="64"/>
  <c r="M55" i="64"/>
  <c r="G55" i="64"/>
  <c r="F55" i="64"/>
  <c r="M54" i="64"/>
  <c r="G54" i="64"/>
  <c r="F54" i="64"/>
  <c r="M53" i="64"/>
  <c r="G53" i="64"/>
  <c r="F53" i="64"/>
  <c r="M52" i="64"/>
  <c r="G52" i="64"/>
  <c r="F52" i="64"/>
  <c r="M51" i="64"/>
  <c r="G51" i="64"/>
  <c r="F51" i="64"/>
  <c r="M50" i="64"/>
  <c r="G50" i="64"/>
  <c r="F50" i="64"/>
  <c r="M49" i="64"/>
  <c r="G49" i="64"/>
  <c r="F49" i="64"/>
  <c r="M48" i="64"/>
  <c r="G48" i="64"/>
  <c r="F48" i="64"/>
  <c r="M47" i="64"/>
  <c r="G47" i="64"/>
  <c r="F47" i="64"/>
  <c r="M46" i="64"/>
  <c r="G46" i="64"/>
  <c r="F46" i="64"/>
  <c r="M45" i="64"/>
  <c r="G45" i="64"/>
  <c r="F45" i="64"/>
  <c r="M44" i="64"/>
  <c r="G44" i="64"/>
  <c r="F44" i="64"/>
  <c r="M43" i="64"/>
  <c r="G43" i="64"/>
  <c r="F43" i="64"/>
  <c r="M42" i="64"/>
  <c r="G42" i="64"/>
  <c r="F42" i="64"/>
  <c r="M41" i="64"/>
  <c r="G41" i="64"/>
  <c r="F41" i="64"/>
  <c r="M40" i="64"/>
  <c r="G40" i="64"/>
  <c r="F40" i="64"/>
  <c r="M39" i="64"/>
  <c r="G39" i="64"/>
  <c r="F39" i="64"/>
  <c r="M38" i="64"/>
  <c r="G38" i="64"/>
  <c r="F38" i="64"/>
  <c r="M37" i="64"/>
  <c r="G37" i="64"/>
  <c r="F37" i="64"/>
  <c r="M36" i="64"/>
  <c r="G36" i="64"/>
  <c r="F36" i="64"/>
  <c r="M35" i="64"/>
  <c r="G35" i="64"/>
  <c r="F35" i="64"/>
  <c r="M34" i="64"/>
  <c r="G34" i="64"/>
  <c r="F34" i="64"/>
  <c r="M33" i="64"/>
  <c r="G33" i="64"/>
  <c r="F33" i="64"/>
  <c r="M32" i="64"/>
  <c r="G32" i="64"/>
  <c r="F32" i="64"/>
  <c r="M31" i="64"/>
  <c r="G31" i="64"/>
  <c r="F31" i="64"/>
  <c r="M30" i="64"/>
  <c r="G30" i="64"/>
  <c r="F30" i="64"/>
  <c r="M29" i="64"/>
  <c r="G29" i="64"/>
  <c r="F29" i="64"/>
  <c r="M28" i="64"/>
  <c r="G28" i="64"/>
  <c r="F28" i="64"/>
  <c r="M27" i="64"/>
  <c r="G27" i="64"/>
  <c r="F27" i="64"/>
  <c r="M26" i="64"/>
  <c r="G26" i="64"/>
  <c r="F26" i="64"/>
  <c r="M25" i="64"/>
  <c r="G25" i="64"/>
  <c r="F25" i="64"/>
  <c r="M24" i="64"/>
  <c r="G24" i="64"/>
  <c r="F24" i="64"/>
  <c r="M23" i="64"/>
  <c r="G23" i="64"/>
  <c r="F23" i="64"/>
  <c r="M22" i="64"/>
  <c r="G22" i="64"/>
  <c r="F22" i="64"/>
  <c r="M21" i="64"/>
  <c r="G21" i="64"/>
  <c r="F21" i="64"/>
  <c r="M20" i="64"/>
  <c r="G20" i="64"/>
  <c r="F20" i="64"/>
  <c r="M19" i="64"/>
  <c r="G19" i="64"/>
  <c r="F19" i="64"/>
  <c r="M18" i="64"/>
  <c r="G18" i="64"/>
  <c r="F18" i="64"/>
  <c r="M17" i="64"/>
  <c r="G17" i="64"/>
  <c r="F17" i="64"/>
  <c r="M16" i="64"/>
  <c r="G16" i="64"/>
  <c r="F16" i="64"/>
  <c r="M15" i="64"/>
  <c r="G15" i="64"/>
  <c r="F15" i="64"/>
  <c r="M14" i="64"/>
  <c r="G14" i="64"/>
  <c r="F14" i="64"/>
  <c r="M13" i="64"/>
  <c r="G13" i="64"/>
  <c r="F13" i="64"/>
  <c r="M12" i="64"/>
  <c r="G12" i="64"/>
  <c r="F12" i="64"/>
  <c r="M11" i="64"/>
  <c r="G11" i="64"/>
  <c r="F11" i="64"/>
  <c r="M10" i="64"/>
  <c r="G10" i="64"/>
  <c r="F10" i="64"/>
  <c r="M9" i="64"/>
  <c r="G9" i="64"/>
  <c r="F9" i="64"/>
  <c r="M8" i="64"/>
  <c r="G8" i="64"/>
  <c r="F8" i="64"/>
  <c r="M7" i="64"/>
  <c r="G7" i="64"/>
  <c r="F7" i="64"/>
  <c r="M6" i="64"/>
  <c r="G6" i="64"/>
  <c r="F6" i="64"/>
  <c r="E67" i="63"/>
  <c r="E66" i="63"/>
  <c r="E65" i="63"/>
  <c r="E64" i="63"/>
  <c r="E63" i="63"/>
  <c r="E62" i="63"/>
  <c r="E61" i="63"/>
  <c r="E60" i="63"/>
  <c r="E59" i="63"/>
  <c r="E58" i="63"/>
  <c r="E57" i="63"/>
  <c r="E56" i="63"/>
  <c r="E55" i="63"/>
  <c r="E54" i="63"/>
  <c r="E53" i="63"/>
  <c r="E52" i="63"/>
  <c r="E51" i="63"/>
  <c r="I45" i="63"/>
  <c r="H45" i="63"/>
  <c r="G45" i="63"/>
  <c r="I44" i="63"/>
  <c r="H44" i="63"/>
  <c r="G44" i="63"/>
  <c r="I43" i="63"/>
  <c r="H43" i="63"/>
  <c r="G43" i="63"/>
  <c r="I42" i="63"/>
  <c r="H42" i="63"/>
  <c r="G42" i="63"/>
  <c r="I41" i="63"/>
  <c r="H41" i="63"/>
  <c r="G41" i="63"/>
  <c r="I40" i="63"/>
  <c r="H40" i="63"/>
  <c r="G40" i="63"/>
  <c r="I39" i="63"/>
  <c r="H39" i="63"/>
  <c r="G39" i="63"/>
  <c r="I38" i="63"/>
  <c r="H38" i="63"/>
  <c r="G38" i="63"/>
  <c r="I37" i="63"/>
  <c r="H37" i="63"/>
  <c r="G37" i="63"/>
  <c r="I36" i="63"/>
  <c r="H36" i="63"/>
  <c r="G36" i="63"/>
  <c r="I35" i="63"/>
  <c r="H35" i="63"/>
  <c r="G35" i="63"/>
  <c r="I34" i="63"/>
  <c r="H34" i="63"/>
  <c r="G34" i="63"/>
  <c r="I33" i="63"/>
  <c r="H33" i="63"/>
  <c r="G33" i="63"/>
  <c r="I32" i="63"/>
  <c r="H32" i="63"/>
  <c r="G32" i="63"/>
  <c r="I31" i="63"/>
  <c r="H31" i="63"/>
  <c r="G31" i="63"/>
  <c r="I30" i="63"/>
  <c r="H30" i="63"/>
  <c r="G30" i="63"/>
  <c r="I29" i="63"/>
  <c r="H29" i="63"/>
  <c r="G29" i="63"/>
  <c r="G22" i="63"/>
  <c r="F22" i="63"/>
  <c r="G21" i="63"/>
  <c r="F21" i="63"/>
  <c r="G20" i="63"/>
  <c r="F20" i="63"/>
  <c r="G19" i="63"/>
  <c r="F19" i="63"/>
  <c r="G18" i="63"/>
  <c r="F18" i="63"/>
  <c r="G17" i="63"/>
  <c r="F17" i="63"/>
  <c r="G16" i="63"/>
  <c r="F16" i="63"/>
  <c r="G15" i="63"/>
  <c r="F15" i="63"/>
  <c r="G14" i="63"/>
  <c r="F14" i="63"/>
  <c r="G13" i="63"/>
  <c r="F13" i="63"/>
  <c r="G12" i="63"/>
  <c r="F12" i="63"/>
  <c r="G11" i="63"/>
  <c r="F11" i="63"/>
  <c r="G10" i="63"/>
  <c r="F10" i="63"/>
  <c r="G9" i="63"/>
  <c r="F9" i="63"/>
  <c r="G8" i="63"/>
  <c r="F8" i="63"/>
  <c r="G7" i="63"/>
  <c r="F7" i="63"/>
  <c r="G6" i="63"/>
  <c r="F6" i="63"/>
  <c r="M50" i="62"/>
  <c r="L50" i="62"/>
  <c r="K50" i="62"/>
  <c r="J50" i="62"/>
  <c r="I50" i="62"/>
  <c r="M49" i="62"/>
  <c r="L49" i="62"/>
  <c r="K49" i="62"/>
  <c r="J49" i="62"/>
  <c r="I49" i="62"/>
  <c r="M48" i="62"/>
  <c r="L48" i="62"/>
  <c r="K48" i="62"/>
  <c r="J48" i="62"/>
  <c r="I48" i="62"/>
  <c r="M47" i="62"/>
  <c r="L47" i="62"/>
  <c r="K47" i="62"/>
  <c r="J47" i="62"/>
  <c r="I47" i="62"/>
  <c r="M46" i="62"/>
  <c r="L46" i="62"/>
  <c r="K46" i="62"/>
  <c r="J46" i="62"/>
  <c r="I46" i="62"/>
  <c r="M45" i="62"/>
  <c r="L45" i="62"/>
  <c r="K45" i="62"/>
  <c r="J45" i="62"/>
  <c r="I45" i="62"/>
  <c r="M44" i="62"/>
  <c r="L44" i="62"/>
  <c r="K44" i="62"/>
  <c r="J44" i="62"/>
  <c r="I44" i="62"/>
  <c r="M43" i="62"/>
  <c r="L43" i="62"/>
  <c r="K43" i="62"/>
  <c r="J43" i="62"/>
  <c r="I43" i="62"/>
  <c r="M42" i="62"/>
  <c r="L42" i="62"/>
  <c r="K42" i="62"/>
  <c r="J42" i="62"/>
  <c r="I42" i="62"/>
  <c r="M41" i="62"/>
  <c r="L41" i="62"/>
  <c r="K41" i="62"/>
  <c r="J41" i="62"/>
  <c r="I41" i="62"/>
  <c r="M40" i="62"/>
  <c r="L40" i="62"/>
  <c r="K40" i="62"/>
  <c r="J40" i="62"/>
  <c r="I40" i="62"/>
  <c r="M39" i="62"/>
  <c r="L39" i="62"/>
  <c r="K39" i="62"/>
  <c r="J39" i="62"/>
  <c r="I39" i="62"/>
  <c r="M38" i="62"/>
  <c r="L38" i="62"/>
  <c r="K38" i="62"/>
  <c r="J38" i="62"/>
  <c r="I38" i="62"/>
  <c r="M37" i="62"/>
  <c r="L37" i="62"/>
  <c r="K37" i="62"/>
  <c r="J37" i="62"/>
  <c r="I37" i="62"/>
  <c r="M36" i="62"/>
  <c r="L36" i="62"/>
  <c r="K36" i="62"/>
  <c r="J36" i="62"/>
  <c r="I36" i="62"/>
  <c r="M35" i="62"/>
  <c r="L35" i="62"/>
  <c r="K35" i="62"/>
  <c r="J35" i="62"/>
  <c r="I35" i="62"/>
  <c r="M34" i="62"/>
  <c r="L34" i="62"/>
  <c r="K34" i="62"/>
  <c r="J34" i="62"/>
  <c r="I34" i="62"/>
  <c r="M33" i="62"/>
  <c r="L33" i="62"/>
  <c r="K33" i="62"/>
  <c r="J33" i="62"/>
  <c r="I33" i="62"/>
  <c r="M32" i="62"/>
  <c r="L32" i="62"/>
  <c r="K32" i="62"/>
  <c r="J32" i="62"/>
  <c r="I32" i="62"/>
  <c r="M31" i="62"/>
  <c r="L31" i="62"/>
  <c r="K31" i="62"/>
  <c r="J31" i="62"/>
  <c r="I31" i="62"/>
  <c r="M30" i="62"/>
  <c r="L30" i="62"/>
  <c r="K30" i="62"/>
  <c r="J30" i="62"/>
  <c r="I30" i="62"/>
  <c r="M29" i="62"/>
  <c r="L29" i="62"/>
  <c r="K29" i="62"/>
  <c r="J29" i="62"/>
  <c r="I29" i="62"/>
  <c r="M28" i="62"/>
  <c r="L28" i="62"/>
  <c r="K28" i="62"/>
  <c r="J28" i="62"/>
  <c r="I28" i="62"/>
  <c r="M27" i="62"/>
  <c r="L27" i="62"/>
  <c r="K27" i="62"/>
  <c r="J27" i="62"/>
  <c r="I27" i="62"/>
  <c r="M26" i="62"/>
  <c r="L26" i="62"/>
  <c r="K26" i="62"/>
  <c r="J26" i="62"/>
  <c r="I26" i="62"/>
  <c r="M25" i="62"/>
  <c r="L25" i="62"/>
  <c r="K25" i="62"/>
  <c r="J25" i="62"/>
  <c r="I25" i="62"/>
  <c r="M24" i="62"/>
  <c r="L24" i="62"/>
  <c r="K24" i="62"/>
  <c r="J24" i="62"/>
  <c r="I24" i="62"/>
  <c r="M23" i="62"/>
  <c r="L23" i="62"/>
  <c r="K23" i="62"/>
  <c r="J23" i="62"/>
  <c r="I23" i="62"/>
  <c r="M22" i="62"/>
  <c r="L22" i="62"/>
  <c r="K22" i="62"/>
  <c r="J22" i="62"/>
  <c r="I22" i="62"/>
  <c r="M21" i="62"/>
  <c r="L21" i="62"/>
  <c r="K21" i="62"/>
  <c r="J21" i="62"/>
  <c r="I21" i="62"/>
  <c r="M20" i="62"/>
  <c r="L20" i="62"/>
  <c r="K20" i="62"/>
  <c r="J20" i="62"/>
  <c r="I20" i="62"/>
  <c r="M19" i="62"/>
  <c r="L19" i="62"/>
  <c r="K19" i="62"/>
  <c r="J19" i="62"/>
  <c r="I19" i="62"/>
  <c r="M18" i="62"/>
  <c r="L18" i="62"/>
  <c r="K18" i="62"/>
  <c r="J18" i="62"/>
  <c r="I18" i="62"/>
  <c r="M17" i="62"/>
  <c r="L17" i="62"/>
  <c r="K17" i="62"/>
  <c r="J17" i="62"/>
  <c r="I17" i="62"/>
  <c r="M16" i="62"/>
  <c r="L16" i="62"/>
  <c r="K16" i="62"/>
  <c r="J16" i="62"/>
  <c r="I16" i="62"/>
  <c r="M15" i="62"/>
  <c r="L15" i="62"/>
  <c r="K15" i="62"/>
  <c r="J15" i="62"/>
  <c r="I15" i="62"/>
  <c r="M14" i="62"/>
  <c r="L14" i="62"/>
  <c r="K14" i="62"/>
  <c r="J14" i="62"/>
  <c r="I14" i="62"/>
  <c r="M13" i="62"/>
  <c r="L13" i="62"/>
  <c r="K13" i="62"/>
  <c r="J13" i="62"/>
  <c r="I13" i="62"/>
  <c r="M12" i="62"/>
  <c r="L12" i="62"/>
  <c r="K12" i="62"/>
  <c r="J12" i="62"/>
  <c r="I12" i="62"/>
  <c r="M11" i="62"/>
  <c r="L11" i="62"/>
  <c r="K11" i="62"/>
  <c r="J11" i="62"/>
  <c r="I11" i="62"/>
  <c r="M10" i="62"/>
  <c r="L10" i="62"/>
  <c r="K10" i="62"/>
  <c r="J10" i="62"/>
  <c r="I10" i="62"/>
  <c r="M9" i="62"/>
  <c r="L9" i="62"/>
  <c r="K9" i="62"/>
  <c r="J9" i="62"/>
  <c r="I9" i="62"/>
  <c r="J8" i="62"/>
  <c r="H8" i="62"/>
  <c r="M8" i="62" s="1"/>
  <c r="G8" i="62"/>
  <c r="L8" i="62" s="1"/>
  <c r="F8" i="62"/>
  <c r="K8" i="62" s="1"/>
  <c r="E8" i="62"/>
  <c r="D8" i="62"/>
  <c r="I8" i="62" s="1"/>
  <c r="C8" i="62"/>
  <c r="M7" i="62"/>
  <c r="L7" i="62"/>
  <c r="K7" i="62"/>
  <c r="J7" i="62"/>
  <c r="I7" i="62"/>
  <c r="E54" i="61"/>
  <c r="E53" i="61"/>
  <c r="E52" i="61"/>
  <c r="E51" i="61"/>
  <c r="E50" i="61"/>
  <c r="E49" i="61"/>
  <c r="E48" i="61"/>
  <c r="E47" i="61"/>
  <c r="E46" i="61"/>
  <c r="E45" i="61"/>
  <c r="E44" i="61"/>
  <c r="E42" i="61"/>
  <c r="G32" i="61"/>
  <c r="F32" i="61"/>
  <c r="G31" i="61"/>
  <c r="F31" i="61"/>
  <c r="G30" i="61"/>
  <c r="F30" i="61"/>
  <c r="G29" i="61"/>
  <c r="F29" i="61"/>
  <c r="G28" i="61"/>
  <c r="F28" i="61"/>
  <c r="G27" i="61"/>
  <c r="F27" i="61"/>
  <c r="G26" i="61"/>
  <c r="F26" i="61"/>
  <c r="G25" i="61"/>
  <c r="F25" i="61"/>
  <c r="G24" i="61"/>
  <c r="F24" i="61"/>
  <c r="G23" i="61"/>
  <c r="F23" i="61"/>
  <c r="G22" i="61"/>
  <c r="F22" i="61"/>
  <c r="K14" i="61"/>
  <c r="J14" i="61"/>
  <c r="I14" i="61"/>
  <c r="G6" i="61"/>
  <c r="F6" i="61"/>
  <c r="F71" i="44"/>
  <c r="F70" i="44"/>
  <c r="F69" i="44"/>
  <c r="F68" i="44"/>
  <c r="F67" i="44"/>
  <c r="F66" i="44"/>
  <c r="F65" i="44"/>
  <c r="F64" i="44"/>
  <c r="F63" i="44"/>
  <c r="F62" i="44"/>
  <c r="F61" i="44"/>
  <c r="F60" i="44"/>
  <c r="F59" i="44"/>
  <c r="F58" i="44"/>
  <c r="F57" i="44"/>
  <c r="F56" i="44"/>
  <c r="H45" i="44"/>
  <c r="G45" i="44"/>
  <c r="H44" i="44"/>
  <c r="G44" i="44"/>
  <c r="H43" i="44"/>
  <c r="G43" i="44"/>
  <c r="H42" i="44"/>
  <c r="G42" i="44"/>
  <c r="H41" i="44"/>
  <c r="G41" i="44"/>
  <c r="H40" i="44"/>
  <c r="G40" i="44"/>
  <c r="H39" i="44"/>
  <c r="G39" i="44"/>
  <c r="H38" i="44"/>
  <c r="G38" i="44"/>
  <c r="H37" i="44"/>
  <c r="G37" i="44"/>
  <c r="H36" i="44"/>
  <c r="G36" i="44"/>
  <c r="H35" i="44"/>
  <c r="G35" i="44"/>
  <c r="H34" i="44"/>
  <c r="G34" i="44"/>
  <c r="H33" i="44"/>
  <c r="G33" i="44"/>
  <c r="H32" i="44"/>
  <c r="G32" i="44"/>
  <c r="H31" i="44"/>
  <c r="G31" i="44"/>
  <c r="H30" i="44"/>
  <c r="G30" i="44"/>
  <c r="H22" i="44"/>
  <c r="G22" i="44"/>
  <c r="H21" i="44"/>
  <c r="G21" i="44"/>
  <c r="H20" i="44"/>
  <c r="G20" i="44"/>
  <c r="H19" i="44"/>
  <c r="G19" i="44"/>
  <c r="H18" i="44"/>
  <c r="G18" i="44"/>
  <c r="H17" i="44"/>
  <c r="G17" i="44"/>
  <c r="H16" i="44"/>
  <c r="G16" i="44"/>
  <c r="H15" i="44"/>
  <c r="G15" i="44"/>
  <c r="H14" i="44"/>
  <c r="G14" i="44"/>
  <c r="H13" i="44"/>
  <c r="G13" i="44"/>
  <c r="H12" i="44"/>
  <c r="G12" i="44"/>
  <c r="H11" i="44"/>
  <c r="G11" i="44"/>
  <c r="H10" i="44"/>
  <c r="G10" i="44"/>
  <c r="H9" i="44"/>
  <c r="G9" i="44"/>
  <c r="H8" i="44"/>
  <c r="G8" i="44"/>
  <c r="H7" i="44"/>
  <c r="G7" i="44"/>
  <c r="F69" i="43"/>
  <c r="F68" i="43"/>
  <c r="F67" i="43"/>
  <c r="F66" i="43"/>
  <c r="F65" i="43"/>
  <c r="F64" i="43"/>
  <c r="F63" i="43"/>
  <c r="F62" i="43"/>
  <c r="F61" i="43"/>
  <c r="F60" i="43"/>
  <c r="F59" i="43"/>
  <c r="F58" i="43"/>
  <c r="F57" i="43"/>
  <c r="F56" i="43"/>
  <c r="F55" i="43"/>
  <c r="F54" i="43"/>
  <c r="H45" i="43"/>
  <c r="G45" i="43"/>
  <c r="H44" i="43"/>
  <c r="G44" i="43"/>
  <c r="H43" i="43"/>
  <c r="G43" i="43"/>
  <c r="H42" i="43"/>
  <c r="G42" i="43"/>
  <c r="H41" i="43"/>
  <c r="G41" i="43"/>
  <c r="H40" i="43"/>
  <c r="G40" i="43"/>
  <c r="H39" i="43"/>
  <c r="G39" i="43"/>
  <c r="H38" i="43"/>
  <c r="G38" i="43"/>
  <c r="H37" i="43"/>
  <c r="G37" i="43"/>
  <c r="H36" i="43"/>
  <c r="G36" i="43"/>
  <c r="H35" i="43"/>
  <c r="G35" i="43"/>
  <c r="H34" i="43"/>
  <c r="G34" i="43"/>
  <c r="H33" i="43"/>
  <c r="G33" i="43"/>
  <c r="H32" i="43"/>
  <c r="G32" i="43"/>
  <c r="H31" i="43"/>
  <c r="G31" i="43"/>
  <c r="H30" i="43"/>
  <c r="G30" i="43"/>
  <c r="H22" i="43"/>
  <c r="G22" i="43"/>
  <c r="H21" i="43"/>
  <c r="G21" i="43"/>
  <c r="H20" i="43"/>
  <c r="G20" i="43"/>
  <c r="H19" i="43"/>
  <c r="G19" i="43"/>
  <c r="H18" i="43"/>
  <c r="G18" i="43"/>
  <c r="H17" i="43"/>
  <c r="G17" i="43"/>
  <c r="H16" i="43"/>
  <c r="G16" i="43"/>
  <c r="H15" i="43"/>
  <c r="G15" i="43"/>
  <c r="H14" i="43"/>
  <c r="G14" i="43"/>
  <c r="H13" i="43"/>
  <c r="G13" i="43"/>
  <c r="H12" i="43"/>
  <c r="G12" i="43"/>
  <c r="H11" i="43"/>
  <c r="G11" i="43"/>
  <c r="H10" i="43"/>
  <c r="G10" i="43"/>
  <c r="H9" i="43"/>
  <c r="G9" i="43"/>
  <c r="H8" i="43"/>
  <c r="G8" i="43"/>
  <c r="H7" i="43"/>
  <c r="G7" i="43"/>
  <c r="G70" i="42"/>
  <c r="F70" i="42"/>
  <c r="G69" i="42"/>
  <c r="F69" i="42"/>
  <c r="G68" i="42"/>
  <c r="F68" i="42"/>
  <c r="G67" i="42"/>
  <c r="F67" i="42"/>
  <c r="G66" i="42"/>
  <c r="F66" i="42"/>
  <c r="G65" i="42"/>
  <c r="F65" i="42"/>
  <c r="G64" i="42"/>
  <c r="F64" i="42"/>
  <c r="G63" i="42"/>
  <c r="F63" i="42"/>
  <c r="G62" i="42"/>
  <c r="F62" i="42"/>
  <c r="G61" i="42"/>
  <c r="F61" i="42"/>
  <c r="G60" i="42"/>
  <c r="F60" i="42"/>
  <c r="G59" i="42"/>
  <c r="F59" i="42"/>
  <c r="G58" i="42"/>
  <c r="F58" i="42"/>
  <c r="G57" i="42"/>
  <c r="F57" i="42"/>
  <c r="G56" i="42"/>
  <c r="F56" i="42"/>
  <c r="G55" i="42"/>
  <c r="F55" i="42"/>
  <c r="G54" i="42"/>
  <c r="F54" i="42"/>
  <c r="N45" i="42"/>
  <c r="M45" i="42"/>
  <c r="L45" i="42"/>
  <c r="K45" i="42"/>
  <c r="J45" i="42"/>
  <c r="N44" i="42"/>
  <c r="M44" i="42"/>
  <c r="L44" i="42"/>
  <c r="K44" i="42"/>
  <c r="J44" i="42"/>
  <c r="N43" i="42"/>
  <c r="M43" i="42"/>
  <c r="L43" i="42"/>
  <c r="K43" i="42"/>
  <c r="J43" i="42"/>
  <c r="N42" i="42"/>
  <c r="M42" i="42"/>
  <c r="L42" i="42"/>
  <c r="K42" i="42"/>
  <c r="J42" i="42"/>
  <c r="N41" i="42"/>
  <c r="M41" i="42"/>
  <c r="L41" i="42"/>
  <c r="K41" i="42"/>
  <c r="J41" i="42"/>
  <c r="N40" i="42"/>
  <c r="M40" i="42"/>
  <c r="L40" i="42"/>
  <c r="K40" i="42"/>
  <c r="J40" i="42"/>
  <c r="N39" i="42"/>
  <c r="M39" i="42"/>
  <c r="L39" i="42"/>
  <c r="K39" i="42"/>
  <c r="J39" i="42"/>
  <c r="N38" i="42"/>
  <c r="M38" i="42"/>
  <c r="L38" i="42"/>
  <c r="K38" i="42"/>
  <c r="J38" i="42"/>
  <c r="N37" i="42"/>
  <c r="M37" i="42"/>
  <c r="L37" i="42"/>
  <c r="K37" i="42"/>
  <c r="J37" i="42"/>
  <c r="N36" i="42"/>
  <c r="M36" i="42"/>
  <c r="L36" i="42"/>
  <c r="K36" i="42"/>
  <c r="J36" i="42"/>
  <c r="N35" i="42"/>
  <c r="M35" i="42"/>
  <c r="L35" i="42"/>
  <c r="K35" i="42"/>
  <c r="J35" i="42"/>
  <c r="N34" i="42"/>
  <c r="M34" i="42"/>
  <c r="L34" i="42"/>
  <c r="K34" i="42"/>
  <c r="J34" i="42"/>
  <c r="N33" i="42"/>
  <c r="M33" i="42"/>
  <c r="L33" i="42"/>
  <c r="K33" i="42"/>
  <c r="J33" i="42"/>
  <c r="N32" i="42"/>
  <c r="M32" i="42"/>
  <c r="L32" i="42"/>
  <c r="K32" i="42"/>
  <c r="J32" i="42"/>
  <c r="N31" i="42"/>
  <c r="M31" i="42"/>
  <c r="L31" i="42"/>
  <c r="K31" i="42"/>
  <c r="J31" i="42"/>
  <c r="N30" i="42"/>
  <c r="M30" i="42"/>
  <c r="L30" i="42"/>
  <c r="K30" i="42"/>
  <c r="J30" i="42"/>
  <c r="N29" i="42"/>
  <c r="M29" i="42"/>
  <c r="L29" i="42"/>
  <c r="K29" i="42"/>
  <c r="J29" i="42"/>
  <c r="H22" i="42"/>
  <c r="G22" i="42"/>
  <c r="H21" i="42"/>
  <c r="G21" i="42"/>
  <c r="H20" i="42"/>
  <c r="G20" i="42"/>
  <c r="H19" i="42"/>
  <c r="G19" i="42"/>
  <c r="H18" i="42"/>
  <c r="G18" i="42"/>
  <c r="H17" i="42"/>
  <c r="G17" i="42"/>
  <c r="H16" i="42"/>
  <c r="G16" i="42"/>
  <c r="H15" i="42"/>
  <c r="G15" i="42"/>
  <c r="H14" i="42"/>
  <c r="G14" i="42"/>
  <c r="H13" i="42"/>
  <c r="G13" i="42"/>
  <c r="H12" i="42"/>
  <c r="G12" i="42"/>
  <c r="H11" i="42"/>
  <c r="G11" i="42"/>
  <c r="H10" i="42"/>
  <c r="G10" i="42"/>
  <c r="H9" i="42"/>
  <c r="G9" i="42"/>
  <c r="H8" i="42"/>
  <c r="G8" i="42"/>
  <c r="H7" i="42"/>
  <c r="G7" i="42"/>
  <c r="H6" i="42"/>
  <c r="G6" i="42"/>
  <c r="G70" i="41"/>
  <c r="F70" i="41"/>
  <c r="G69" i="41"/>
  <c r="F69" i="41"/>
  <c r="G68" i="41"/>
  <c r="F68" i="41"/>
  <c r="G67" i="41"/>
  <c r="F67" i="41"/>
  <c r="G66" i="41"/>
  <c r="F66" i="41"/>
  <c r="G65" i="41"/>
  <c r="F65" i="41"/>
  <c r="G64" i="41"/>
  <c r="F64" i="41"/>
  <c r="G63" i="41"/>
  <c r="F63" i="41"/>
  <c r="G62" i="41"/>
  <c r="F62" i="41"/>
  <c r="G61" i="41"/>
  <c r="F61" i="41"/>
  <c r="G60" i="41"/>
  <c r="F60" i="41"/>
  <c r="G59" i="41"/>
  <c r="F59" i="41"/>
  <c r="G58" i="41"/>
  <c r="F58" i="41"/>
  <c r="G57" i="41"/>
  <c r="F57" i="41"/>
  <c r="G56" i="41"/>
  <c r="F56" i="41"/>
  <c r="G55" i="41"/>
  <c r="F55" i="41"/>
  <c r="G54" i="41"/>
  <c r="F54" i="41"/>
  <c r="N45" i="41"/>
  <c r="M45" i="41"/>
  <c r="L45" i="41"/>
  <c r="K45" i="41"/>
  <c r="J45" i="41"/>
  <c r="N44" i="41"/>
  <c r="M44" i="41"/>
  <c r="L44" i="41"/>
  <c r="K44" i="41"/>
  <c r="J44" i="41"/>
  <c r="N43" i="41"/>
  <c r="M43" i="41"/>
  <c r="L43" i="41"/>
  <c r="K43" i="41"/>
  <c r="J43" i="41"/>
  <c r="N42" i="41"/>
  <c r="M42" i="41"/>
  <c r="L42" i="41"/>
  <c r="K42" i="41"/>
  <c r="J42" i="41"/>
  <c r="N41" i="41"/>
  <c r="M41" i="41"/>
  <c r="L41" i="41"/>
  <c r="K41" i="41"/>
  <c r="J41" i="41"/>
  <c r="N40" i="41"/>
  <c r="M40" i="41"/>
  <c r="L40" i="41"/>
  <c r="K40" i="41"/>
  <c r="J40" i="41"/>
  <c r="N39" i="41"/>
  <c r="M39" i="41"/>
  <c r="L39" i="41"/>
  <c r="K39" i="41"/>
  <c r="J39" i="41"/>
  <c r="N38" i="41"/>
  <c r="M38" i="41"/>
  <c r="L38" i="41"/>
  <c r="K38" i="41"/>
  <c r="J38" i="41"/>
  <c r="N37" i="41"/>
  <c r="M37" i="41"/>
  <c r="L37" i="41"/>
  <c r="K37" i="41"/>
  <c r="J37" i="41"/>
  <c r="N36" i="41"/>
  <c r="M36" i="41"/>
  <c r="L36" i="41"/>
  <c r="K36" i="41"/>
  <c r="J36" i="41"/>
  <c r="N35" i="41"/>
  <c r="M35" i="41"/>
  <c r="L35" i="41"/>
  <c r="K35" i="41"/>
  <c r="J35" i="41"/>
  <c r="N34" i="41"/>
  <c r="M34" i="41"/>
  <c r="L34" i="41"/>
  <c r="K34" i="41"/>
  <c r="J34" i="41"/>
  <c r="N33" i="41"/>
  <c r="M33" i="41"/>
  <c r="L33" i="41"/>
  <c r="K33" i="41"/>
  <c r="J33" i="41"/>
  <c r="N32" i="41"/>
  <c r="M32" i="41"/>
  <c r="L32" i="41"/>
  <c r="K32" i="41"/>
  <c r="J32" i="41"/>
  <c r="N31" i="41"/>
  <c r="M31" i="41"/>
  <c r="L31" i="41"/>
  <c r="K31" i="41"/>
  <c r="J31" i="41"/>
  <c r="N30" i="41"/>
  <c r="M30" i="41"/>
  <c r="L30" i="41"/>
  <c r="K30" i="41"/>
  <c r="J30" i="41"/>
  <c r="N29" i="41"/>
  <c r="M29" i="41"/>
  <c r="L29" i="41"/>
  <c r="K29" i="41"/>
  <c r="J29" i="41"/>
  <c r="H22" i="41"/>
  <c r="G22" i="41"/>
  <c r="H21" i="41"/>
  <c r="G21" i="41"/>
  <c r="H20" i="41"/>
  <c r="G20" i="41"/>
  <c r="H19" i="41"/>
  <c r="G19" i="41"/>
  <c r="H18" i="41"/>
  <c r="G18" i="41"/>
  <c r="H17" i="41"/>
  <c r="G17" i="41"/>
  <c r="H16" i="41"/>
  <c r="G16" i="41"/>
  <c r="H15" i="41"/>
  <c r="G15" i="41"/>
  <c r="H14" i="41"/>
  <c r="G14" i="41"/>
  <c r="H13" i="41"/>
  <c r="G13" i="41"/>
  <c r="H12" i="41"/>
  <c r="G12" i="41"/>
  <c r="H11" i="41"/>
  <c r="G11" i="41"/>
  <c r="H10" i="41"/>
  <c r="G10" i="41"/>
  <c r="H9" i="41"/>
  <c r="G9" i="41"/>
  <c r="H8" i="41"/>
  <c r="G8" i="41"/>
  <c r="H7" i="41"/>
  <c r="G7" i="41"/>
  <c r="H6" i="41"/>
  <c r="G6" i="41"/>
  <c r="J46" i="40"/>
  <c r="I46" i="40"/>
  <c r="J49" i="40"/>
  <c r="I49" i="40"/>
  <c r="J35" i="40"/>
  <c r="I35" i="40"/>
  <c r="J44" i="40"/>
  <c r="I44" i="40"/>
  <c r="J43" i="40"/>
  <c r="I43" i="40"/>
  <c r="J45" i="40"/>
  <c r="I45" i="40"/>
  <c r="J48" i="40"/>
  <c r="I48" i="40"/>
  <c r="J47" i="40"/>
  <c r="I47" i="40"/>
  <c r="J42" i="40"/>
  <c r="I42" i="40"/>
  <c r="J41" i="40"/>
  <c r="I41" i="40"/>
  <c r="J39" i="40"/>
  <c r="I39" i="40"/>
  <c r="J38" i="40"/>
  <c r="I38" i="40"/>
  <c r="J40" i="40"/>
  <c r="I40" i="40"/>
  <c r="J37" i="40"/>
  <c r="I37" i="40"/>
  <c r="J36" i="40"/>
  <c r="I36" i="40"/>
  <c r="J34" i="40"/>
  <c r="I34" i="40"/>
  <c r="AU22" i="40"/>
  <c r="AT22" i="40"/>
  <c r="AS22" i="40"/>
  <c r="AR22" i="40"/>
  <c r="AQ22" i="40"/>
  <c r="AP22" i="40"/>
  <c r="AO22" i="40"/>
  <c r="AN22" i="40"/>
  <c r="AM22" i="40"/>
  <c r="AL22" i="40"/>
  <c r="AK22" i="40"/>
  <c r="AJ22" i="40"/>
  <c r="AI22" i="40"/>
  <c r="AH22" i="40"/>
  <c r="AG22" i="40"/>
  <c r="AF22" i="40"/>
  <c r="AE22" i="40"/>
  <c r="AD22" i="40"/>
  <c r="AC22" i="40"/>
  <c r="AB22" i="40"/>
  <c r="AA22" i="40"/>
  <c r="AU21" i="40"/>
  <c r="AT21" i="40"/>
  <c r="AS21" i="40"/>
  <c r="AR21" i="40"/>
  <c r="AQ21" i="40"/>
  <c r="AP21" i="40"/>
  <c r="AO21" i="40"/>
  <c r="AN21" i="40"/>
  <c r="AM21" i="40"/>
  <c r="AL21" i="40"/>
  <c r="AK21" i="40"/>
  <c r="AJ21" i="40"/>
  <c r="AI21" i="40"/>
  <c r="AH21" i="40"/>
  <c r="AG21" i="40"/>
  <c r="AF21" i="40"/>
  <c r="AE21" i="40"/>
  <c r="AD21" i="40"/>
  <c r="AC21" i="40"/>
  <c r="AB21" i="40"/>
  <c r="AA21" i="40"/>
  <c r="AU20" i="40"/>
  <c r="AT20" i="40"/>
  <c r="AS20" i="40"/>
  <c r="AR20" i="40"/>
  <c r="AQ20" i="40"/>
  <c r="AP20" i="40"/>
  <c r="AO20" i="40"/>
  <c r="AN20" i="40"/>
  <c r="AM20" i="40"/>
  <c r="AL20" i="40"/>
  <c r="AK20" i="40"/>
  <c r="AJ20" i="40"/>
  <c r="AI20" i="40"/>
  <c r="AH20" i="40"/>
  <c r="AG20" i="40"/>
  <c r="AF20" i="40"/>
  <c r="AE20" i="40"/>
  <c r="AD20" i="40"/>
  <c r="AC20" i="40"/>
  <c r="AB20" i="40"/>
  <c r="AA20" i="40"/>
  <c r="AU19" i="40"/>
  <c r="AT19" i="40"/>
  <c r="AS19" i="40"/>
  <c r="AR19" i="40"/>
  <c r="AQ19" i="40"/>
  <c r="AP19" i="40"/>
  <c r="AO19" i="40"/>
  <c r="AN19" i="40"/>
  <c r="AM19" i="40"/>
  <c r="AL19" i="40"/>
  <c r="AK19" i="40"/>
  <c r="AJ19" i="40"/>
  <c r="AI19" i="40"/>
  <c r="AH19" i="40"/>
  <c r="AG19" i="40"/>
  <c r="AF19" i="40"/>
  <c r="AE19" i="40"/>
  <c r="AD19" i="40"/>
  <c r="AC19" i="40"/>
  <c r="AB19" i="40"/>
  <c r="AA19" i="40"/>
  <c r="AU18" i="40"/>
  <c r="AT18" i="40"/>
  <c r="AS18" i="40"/>
  <c r="AR18" i="40"/>
  <c r="AQ18" i="40"/>
  <c r="AP18" i="40"/>
  <c r="AO18" i="40"/>
  <c r="AN18" i="40"/>
  <c r="AM18" i="40"/>
  <c r="AL18" i="40"/>
  <c r="AK18" i="40"/>
  <c r="AJ18" i="40"/>
  <c r="AI18" i="40"/>
  <c r="AH18" i="40"/>
  <c r="AG18" i="40"/>
  <c r="AF18" i="40"/>
  <c r="AE18" i="40"/>
  <c r="AD18" i="40"/>
  <c r="AC18" i="40"/>
  <c r="AB18" i="40"/>
  <c r="AA18" i="40"/>
  <c r="AU17" i="40"/>
  <c r="AT17" i="40"/>
  <c r="AS17" i="40"/>
  <c r="AR17" i="40"/>
  <c r="AQ17" i="40"/>
  <c r="AP17" i="40"/>
  <c r="AO17" i="40"/>
  <c r="AN17" i="40"/>
  <c r="AM17" i="40"/>
  <c r="AL17" i="40"/>
  <c r="AK17" i="40"/>
  <c r="AJ17" i="40"/>
  <c r="AI17" i="40"/>
  <c r="AH17" i="40"/>
  <c r="AG17" i="40"/>
  <c r="AF17" i="40"/>
  <c r="AE17" i="40"/>
  <c r="AD17" i="40"/>
  <c r="AC17" i="40"/>
  <c r="AB17" i="40"/>
  <c r="AA17" i="40"/>
  <c r="AU16" i="40"/>
  <c r="AT16" i="40"/>
  <c r="AS16" i="40"/>
  <c r="AR16" i="40"/>
  <c r="AQ16" i="40"/>
  <c r="AP16" i="40"/>
  <c r="AO16" i="40"/>
  <c r="AN16" i="40"/>
  <c r="AM16" i="40"/>
  <c r="AL16" i="40"/>
  <c r="AK16" i="40"/>
  <c r="AJ16" i="40"/>
  <c r="AI16" i="40"/>
  <c r="AH16" i="40"/>
  <c r="AG16" i="40"/>
  <c r="AF16" i="40"/>
  <c r="AE16" i="40"/>
  <c r="AD16" i="40"/>
  <c r="AC16" i="40"/>
  <c r="AB16" i="40"/>
  <c r="AA16" i="40"/>
  <c r="AU15" i="40"/>
  <c r="AT15" i="40"/>
  <c r="AS15" i="40"/>
  <c r="AR15" i="40"/>
  <c r="AQ15" i="40"/>
  <c r="AP15" i="40"/>
  <c r="AO15" i="40"/>
  <c r="AN15" i="40"/>
  <c r="AM15" i="40"/>
  <c r="AL15" i="40"/>
  <c r="AK15" i="40"/>
  <c r="AJ15" i="40"/>
  <c r="AI15" i="40"/>
  <c r="AH15" i="40"/>
  <c r="AG15" i="40"/>
  <c r="AF15" i="40"/>
  <c r="AE15" i="40"/>
  <c r="AD15" i="40"/>
  <c r="AC15" i="40"/>
  <c r="AB15" i="40"/>
  <c r="AA15" i="40"/>
  <c r="AU14" i="40"/>
  <c r="AT14" i="40"/>
  <c r="AS14" i="40"/>
  <c r="AR14" i="40"/>
  <c r="AQ14" i="40"/>
  <c r="AP14" i="40"/>
  <c r="AO14" i="40"/>
  <c r="AN14" i="40"/>
  <c r="AM14" i="40"/>
  <c r="AL14" i="40"/>
  <c r="AK14" i="40"/>
  <c r="AJ14" i="40"/>
  <c r="AI14" i="40"/>
  <c r="AH14" i="40"/>
  <c r="AG14" i="40"/>
  <c r="AF14" i="40"/>
  <c r="AE14" i="40"/>
  <c r="AD14" i="40"/>
  <c r="AC14" i="40"/>
  <c r="AB14" i="40"/>
  <c r="AA14" i="40"/>
  <c r="AU13" i="40"/>
  <c r="AT13" i="40"/>
  <c r="AS13" i="40"/>
  <c r="AR13" i="40"/>
  <c r="AQ13" i="40"/>
  <c r="AP13" i="40"/>
  <c r="AO13" i="40"/>
  <c r="AN13" i="40"/>
  <c r="AM13" i="40"/>
  <c r="AL13" i="40"/>
  <c r="AK13" i="40"/>
  <c r="AJ13" i="40"/>
  <c r="AI13" i="40"/>
  <c r="AH13" i="40"/>
  <c r="AG13" i="40"/>
  <c r="AF13" i="40"/>
  <c r="AE13" i="40"/>
  <c r="AD13" i="40"/>
  <c r="AC13" i="40"/>
  <c r="AB13" i="40"/>
  <c r="AA13" i="40"/>
  <c r="AU12" i="40"/>
  <c r="AT12" i="40"/>
  <c r="AS12" i="40"/>
  <c r="AR12" i="40"/>
  <c r="AQ12" i="40"/>
  <c r="AP12" i="40"/>
  <c r="AO12" i="40"/>
  <c r="AN12" i="40"/>
  <c r="AM12" i="40"/>
  <c r="AL12" i="40"/>
  <c r="AK12" i="40"/>
  <c r="AJ12" i="40"/>
  <c r="AI12" i="40"/>
  <c r="AH12" i="40"/>
  <c r="AG12" i="40"/>
  <c r="AF12" i="40"/>
  <c r="AE12" i="40"/>
  <c r="AD12" i="40"/>
  <c r="AC12" i="40"/>
  <c r="AB12" i="40"/>
  <c r="AA12" i="40"/>
  <c r="AU11" i="40"/>
  <c r="AT11" i="40"/>
  <c r="AS11" i="40"/>
  <c r="AR11" i="40"/>
  <c r="AQ11" i="40"/>
  <c r="AP11" i="40"/>
  <c r="AO11" i="40"/>
  <c r="AN11" i="40"/>
  <c r="AM11" i="40"/>
  <c r="AL11" i="40"/>
  <c r="AK11" i="40"/>
  <c r="AJ11" i="40"/>
  <c r="AI11" i="40"/>
  <c r="AH11" i="40"/>
  <c r="AG11" i="40"/>
  <c r="AF11" i="40"/>
  <c r="AE11" i="40"/>
  <c r="AD11" i="40"/>
  <c r="AC11" i="40"/>
  <c r="AB11" i="40"/>
  <c r="AA11" i="40"/>
  <c r="AU10" i="40"/>
  <c r="AT10" i="40"/>
  <c r="AS10" i="40"/>
  <c r="AR10" i="40"/>
  <c r="AQ10" i="40"/>
  <c r="AP10" i="40"/>
  <c r="AO10" i="40"/>
  <c r="AN10" i="40"/>
  <c r="AM10" i="40"/>
  <c r="AL10" i="40"/>
  <c r="AK10" i="40"/>
  <c r="AJ10" i="40"/>
  <c r="AI10" i="40"/>
  <c r="AH10" i="40"/>
  <c r="AG10" i="40"/>
  <c r="AF10" i="40"/>
  <c r="AE10" i="40"/>
  <c r="AD10" i="40"/>
  <c r="AC10" i="40"/>
  <c r="AB10" i="40"/>
  <c r="AA10" i="40"/>
  <c r="AU9" i="40"/>
  <c r="AT9" i="40"/>
  <c r="AS9" i="40"/>
  <c r="AR9" i="40"/>
  <c r="AQ9" i="40"/>
  <c r="AP9" i="40"/>
  <c r="AO9" i="40"/>
  <c r="AN9" i="40"/>
  <c r="AM9" i="40"/>
  <c r="AL9" i="40"/>
  <c r="AK9" i="40"/>
  <c r="AJ9" i="40"/>
  <c r="AI9" i="40"/>
  <c r="AH9" i="40"/>
  <c r="AG9" i="40"/>
  <c r="AF9" i="40"/>
  <c r="AE9" i="40"/>
  <c r="AD9" i="40"/>
  <c r="AC9" i="40"/>
  <c r="AB9" i="40"/>
  <c r="AA9" i="40"/>
  <c r="AU8" i="40"/>
  <c r="AT8" i="40"/>
  <c r="AS8" i="40"/>
  <c r="AR8" i="40"/>
  <c r="AQ8" i="40"/>
  <c r="AP8" i="40"/>
  <c r="AO8" i="40"/>
  <c r="AN8" i="40"/>
  <c r="AM8" i="40"/>
  <c r="AL8" i="40"/>
  <c r="AK8" i="40"/>
  <c r="AJ8" i="40"/>
  <c r="AI8" i="40"/>
  <c r="AH8" i="40"/>
  <c r="AG8" i="40"/>
  <c r="AF8" i="40"/>
  <c r="AE8" i="40"/>
  <c r="AD8" i="40"/>
  <c r="AC8" i="40"/>
  <c r="AB8" i="40"/>
  <c r="AA8" i="40"/>
  <c r="AU7" i="40"/>
  <c r="AT7" i="40"/>
  <c r="AS7" i="40"/>
  <c r="AR7" i="40"/>
  <c r="AQ7" i="40"/>
  <c r="AP7" i="40"/>
  <c r="AO7" i="40"/>
  <c r="AN7" i="40"/>
  <c r="AM7" i="40"/>
  <c r="AL7" i="40"/>
  <c r="AK7" i="40"/>
  <c r="AJ7" i="40"/>
  <c r="AI7" i="40"/>
  <c r="AH7" i="40"/>
  <c r="AG7" i="40"/>
  <c r="AF7" i="40"/>
  <c r="AE7" i="40"/>
  <c r="AD7" i="40"/>
  <c r="AC7" i="40"/>
  <c r="AB7" i="40"/>
  <c r="AA7" i="40"/>
  <c r="K49" i="39"/>
  <c r="J49" i="39"/>
  <c r="I49" i="39"/>
  <c r="K48" i="39"/>
  <c r="J48" i="39"/>
  <c r="I48" i="39"/>
  <c r="K47" i="39"/>
  <c r="J47" i="39"/>
  <c r="I47" i="39"/>
  <c r="K46" i="39"/>
  <c r="J46" i="39"/>
  <c r="I46" i="39"/>
  <c r="K45" i="39"/>
  <c r="J45" i="39"/>
  <c r="I45" i="39"/>
  <c r="K44" i="39"/>
  <c r="J44" i="39"/>
  <c r="I44" i="39"/>
  <c r="K43" i="39"/>
  <c r="J43" i="39"/>
  <c r="I43" i="39"/>
  <c r="K42" i="39"/>
  <c r="J42" i="39"/>
  <c r="I42" i="39"/>
  <c r="K41" i="39"/>
  <c r="J41" i="39"/>
  <c r="I41" i="39"/>
  <c r="K40" i="39"/>
  <c r="J40" i="39"/>
  <c r="I40" i="39"/>
  <c r="K39" i="39"/>
  <c r="J39" i="39"/>
  <c r="I39" i="39"/>
  <c r="K38" i="39"/>
  <c r="J38" i="39"/>
  <c r="I38" i="39"/>
  <c r="K37" i="39"/>
  <c r="J37" i="39"/>
  <c r="I37" i="39"/>
  <c r="K36" i="39"/>
  <c r="J36" i="39"/>
  <c r="I36" i="39"/>
  <c r="K35" i="39"/>
  <c r="J35" i="39"/>
  <c r="I35" i="39"/>
  <c r="K34" i="39"/>
  <c r="J34" i="39"/>
  <c r="I34" i="39"/>
  <c r="AU22" i="39"/>
  <c r="AT22" i="39"/>
  <c r="AS22" i="39"/>
  <c r="AR22" i="39"/>
  <c r="AQ22" i="39"/>
  <c r="AP22" i="39"/>
  <c r="AO22" i="39"/>
  <c r="AN22" i="39"/>
  <c r="AM22" i="39"/>
  <c r="AL22" i="39"/>
  <c r="AK22" i="39"/>
  <c r="AJ22" i="39"/>
  <c r="AI22" i="39"/>
  <c r="AH22" i="39"/>
  <c r="AG22" i="39"/>
  <c r="AF22" i="39"/>
  <c r="AE22" i="39"/>
  <c r="AD22" i="39"/>
  <c r="AC22" i="39"/>
  <c r="AB22" i="39"/>
  <c r="AA22" i="39"/>
  <c r="AU21" i="39"/>
  <c r="AT21" i="39"/>
  <c r="AS21" i="39"/>
  <c r="AR21" i="39"/>
  <c r="AQ21" i="39"/>
  <c r="AP21" i="39"/>
  <c r="AO21" i="39"/>
  <c r="AN21" i="39"/>
  <c r="AM21" i="39"/>
  <c r="AL21" i="39"/>
  <c r="AK21" i="39"/>
  <c r="AJ21" i="39"/>
  <c r="AI21" i="39"/>
  <c r="AH21" i="39"/>
  <c r="AG21" i="39"/>
  <c r="AF21" i="39"/>
  <c r="AE21" i="39"/>
  <c r="AD21" i="39"/>
  <c r="AC21" i="39"/>
  <c r="AB21" i="39"/>
  <c r="AA21" i="39"/>
  <c r="AU20" i="39"/>
  <c r="AT20" i="39"/>
  <c r="AS20" i="39"/>
  <c r="AR20" i="39"/>
  <c r="AQ20" i="39"/>
  <c r="AP20" i="39"/>
  <c r="AO20" i="39"/>
  <c r="AN20" i="39"/>
  <c r="AM20" i="39"/>
  <c r="AL20" i="39"/>
  <c r="AK20" i="39"/>
  <c r="AJ20" i="39"/>
  <c r="AI20" i="39"/>
  <c r="AH20" i="39"/>
  <c r="AG20" i="39"/>
  <c r="AF20" i="39"/>
  <c r="AE20" i="39"/>
  <c r="AD20" i="39"/>
  <c r="AC20" i="39"/>
  <c r="AB20" i="39"/>
  <c r="AA20" i="39"/>
  <c r="AU19" i="39"/>
  <c r="AT19" i="39"/>
  <c r="AS19" i="39"/>
  <c r="AR19" i="39"/>
  <c r="AQ19" i="39"/>
  <c r="AP19" i="39"/>
  <c r="AO19" i="39"/>
  <c r="AN19" i="39"/>
  <c r="AM19" i="39"/>
  <c r="AL19" i="39"/>
  <c r="AK19" i="39"/>
  <c r="AJ19" i="39"/>
  <c r="AI19" i="39"/>
  <c r="AH19" i="39"/>
  <c r="AG19" i="39"/>
  <c r="AF19" i="39"/>
  <c r="AE19" i="39"/>
  <c r="AD19" i="39"/>
  <c r="AC19" i="39"/>
  <c r="AB19" i="39"/>
  <c r="AA19" i="39"/>
  <c r="AU18" i="39"/>
  <c r="AT18" i="39"/>
  <c r="AS18" i="39"/>
  <c r="AR18" i="39"/>
  <c r="AQ18" i="39"/>
  <c r="AP18" i="39"/>
  <c r="AO18" i="39"/>
  <c r="AN18" i="39"/>
  <c r="AM18" i="39"/>
  <c r="AL18" i="39"/>
  <c r="AK18" i="39"/>
  <c r="AJ18" i="39"/>
  <c r="AI18" i="39"/>
  <c r="AH18" i="39"/>
  <c r="AG18" i="39"/>
  <c r="AF18" i="39"/>
  <c r="AE18" i="39"/>
  <c r="AD18" i="39"/>
  <c r="AC18" i="39"/>
  <c r="AB18" i="39"/>
  <c r="AA18" i="39"/>
  <c r="AU17" i="39"/>
  <c r="AT17" i="39"/>
  <c r="AS17" i="39"/>
  <c r="AR17" i="39"/>
  <c r="AQ17" i="39"/>
  <c r="AP17" i="39"/>
  <c r="AO17" i="39"/>
  <c r="AN17" i="39"/>
  <c r="AM17" i="39"/>
  <c r="AL17" i="39"/>
  <c r="AK17" i="39"/>
  <c r="AJ17" i="39"/>
  <c r="AI17" i="39"/>
  <c r="AH17" i="39"/>
  <c r="AG17" i="39"/>
  <c r="AF17" i="39"/>
  <c r="AE17" i="39"/>
  <c r="AD17" i="39"/>
  <c r="AC17" i="39"/>
  <c r="AB17" i="39"/>
  <c r="AA17" i="39"/>
  <c r="AU16" i="39"/>
  <c r="AT16" i="39"/>
  <c r="AS16" i="39"/>
  <c r="AR16" i="39"/>
  <c r="AQ16" i="39"/>
  <c r="AP16" i="39"/>
  <c r="AO16" i="39"/>
  <c r="AN16" i="39"/>
  <c r="AM16" i="39"/>
  <c r="AL16" i="39"/>
  <c r="AK16" i="39"/>
  <c r="AJ16" i="39"/>
  <c r="AI16" i="39"/>
  <c r="AH16" i="39"/>
  <c r="AG16" i="39"/>
  <c r="AF16" i="39"/>
  <c r="AE16" i="39"/>
  <c r="AD16" i="39"/>
  <c r="AC16" i="39"/>
  <c r="AB16" i="39"/>
  <c r="AA16" i="39"/>
  <c r="AU15" i="39"/>
  <c r="AT15" i="39"/>
  <c r="AS15" i="39"/>
  <c r="AR15" i="39"/>
  <c r="AQ15" i="39"/>
  <c r="AP15" i="39"/>
  <c r="AO15" i="39"/>
  <c r="AN15" i="39"/>
  <c r="AM15" i="39"/>
  <c r="AL15" i="39"/>
  <c r="AK15" i="39"/>
  <c r="AJ15" i="39"/>
  <c r="AI15" i="39"/>
  <c r="AH15" i="39"/>
  <c r="AG15" i="39"/>
  <c r="AF15" i="39"/>
  <c r="AE15" i="39"/>
  <c r="AD15" i="39"/>
  <c r="AC15" i="39"/>
  <c r="AB15" i="39"/>
  <c r="AA15" i="39"/>
  <c r="AU14" i="39"/>
  <c r="AT14" i="39"/>
  <c r="AS14" i="39"/>
  <c r="AR14" i="39"/>
  <c r="AQ14" i="39"/>
  <c r="AP14" i="39"/>
  <c r="AO14" i="39"/>
  <c r="AN14" i="39"/>
  <c r="AM14" i="39"/>
  <c r="AL14" i="39"/>
  <c r="AK14" i="39"/>
  <c r="AJ14" i="39"/>
  <c r="AI14" i="39"/>
  <c r="AH14" i="39"/>
  <c r="AG14" i="39"/>
  <c r="AF14" i="39"/>
  <c r="AE14" i="39"/>
  <c r="AD14" i="39"/>
  <c r="AC14" i="39"/>
  <c r="AB14" i="39"/>
  <c r="AA14" i="39"/>
  <c r="AU13" i="39"/>
  <c r="AT13" i="39"/>
  <c r="AS13" i="39"/>
  <c r="AR13" i="39"/>
  <c r="AQ13" i="39"/>
  <c r="AP13" i="39"/>
  <c r="AO13" i="39"/>
  <c r="AN13" i="39"/>
  <c r="AM13" i="39"/>
  <c r="AL13" i="39"/>
  <c r="AK13" i="39"/>
  <c r="AJ13" i="39"/>
  <c r="AI13" i="39"/>
  <c r="AH13" i="39"/>
  <c r="AG13" i="39"/>
  <c r="AF13" i="39"/>
  <c r="AE13" i="39"/>
  <c r="AD13" i="39"/>
  <c r="AC13" i="39"/>
  <c r="AB13" i="39"/>
  <c r="AA13" i="39"/>
  <c r="AU12" i="39"/>
  <c r="AT12" i="39"/>
  <c r="AS12" i="39"/>
  <c r="AR12" i="39"/>
  <c r="AQ12" i="39"/>
  <c r="AP12" i="39"/>
  <c r="AO12" i="39"/>
  <c r="AN12" i="39"/>
  <c r="AM12" i="39"/>
  <c r="AL12" i="39"/>
  <c r="AK12" i="39"/>
  <c r="AJ12" i="39"/>
  <c r="AI12" i="39"/>
  <c r="AH12" i="39"/>
  <c r="AG12" i="39"/>
  <c r="AF12" i="39"/>
  <c r="AE12" i="39"/>
  <c r="AD12" i="39"/>
  <c r="AC12" i="39"/>
  <c r="AB12" i="39"/>
  <c r="AA12" i="39"/>
  <c r="AU11" i="39"/>
  <c r="AT11" i="39"/>
  <c r="AS11" i="39"/>
  <c r="AR11" i="39"/>
  <c r="AQ11" i="39"/>
  <c r="AP11" i="39"/>
  <c r="AO11" i="39"/>
  <c r="AN11" i="39"/>
  <c r="AM11" i="39"/>
  <c r="AL11" i="39"/>
  <c r="AK11" i="39"/>
  <c r="AJ11" i="39"/>
  <c r="AI11" i="39"/>
  <c r="AH11" i="39"/>
  <c r="AG11" i="39"/>
  <c r="AF11" i="39"/>
  <c r="AE11" i="39"/>
  <c r="AD11" i="39"/>
  <c r="AC11" i="39"/>
  <c r="AB11" i="39"/>
  <c r="AA11" i="39"/>
  <c r="AU10" i="39"/>
  <c r="AT10" i="39"/>
  <c r="AS10" i="39"/>
  <c r="AR10" i="39"/>
  <c r="AQ10" i="39"/>
  <c r="AP10" i="39"/>
  <c r="AO10" i="39"/>
  <c r="AN10" i="39"/>
  <c r="AM10" i="39"/>
  <c r="AL10" i="39"/>
  <c r="AK10" i="39"/>
  <c r="AJ10" i="39"/>
  <c r="AI10" i="39"/>
  <c r="AH10" i="39"/>
  <c r="AG10" i="39"/>
  <c r="AF10" i="39"/>
  <c r="AE10" i="39"/>
  <c r="AD10" i="39"/>
  <c r="AC10" i="39"/>
  <c r="AB10" i="39"/>
  <c r="AA10" i="39"/>
  <c r="AU9" i="39"/>
  <c r="AT9" i="39"/>
  <c r="AS9" i="39"/>
  <c r="AR9" i="39"/>
  <c r="AQ9" i="39"/>
  <c r="AP9" i="39"/>
  <c r="AO9" i="39"/>
  <c r="AN9" i="39"/>
  <c r="AM9" i="39"/>
  <c r="AL9" i="39"/>
  <c r="AK9" i="39"/>
  <c r="AJ9" i="39"/>
  <c r="AI9" i="39"/>
  <c r="AH9" i="39"/>
  <c r="AG9" i="39"/>
  <c r="AF9" i="39"/>
  <c r="AE9" i="39"/>
  <c r="AD9" i="39"/>
  <c r="AC9" i="39"/>
  <c r="AB9" i="39"/>
  <c r="AA9" i="39"/>
  <c r="AU8" i="39"/>
  <c r="AT8" i="39"/>
  <c r="AS8" i="39"/>
  <c r="AR8" i="39"/>
  <c r="AQ8" i="39"/>
  <c r="AP8" i="39"/>
  <c r="AO8" i="39"/>
  <c r="AN8" i="39"/>
  <c r="AM8" i="39"/>
  <c r="AL8" i="39"/>
  <c r="AK8" i="39"/>
  <c r="AJ8" i="39"/>
  <c r="AI8" i="39"/>
  <c r="AH8" i="39"/>
  <c r="AG8" i="39"/>
  <c r="AF8" i="39"/>
  <c r="AE8" i="39"/>
  <c r="AD8" i="39"/>
  <c r="AC8" i="39"/>
  <c r="AB8" i="39"/>
  <c r="AA8" i="39"/>
  <c r="AU7" i="39"/>
  <c r="AT7" i="39"/>
  <c r="AS7" i="39"/>
  <c r="AR7" i="39"/>
  <c r="AQ7" i="39"/>
  <c r="AP7" i="39"/>
  <c r="AO7" i="39"/>
  <c r="AN7" i="39"/>
  <c r="AM7" i="39"/>
  <c r="AL7" i="39"/>
  <c r="AK7" i="39"/>
  <c r="AJ7" i="39"/>
  <c r="AI7" i="39"/>
  <c r="AH7" i="39"/>
  <c r="AG7" i="39"/>
  <c r="AF7" i="39"/>
  <c r="AE7" i="39"/>
  <c r="AD7" i="39"/>
  <c r="AC7" i="39"/>
  <c r="AB7" i="39"/>
  <c r="AA7" i="39"/>
  <c r="S14" i="37"/>
  <c r="R14" i="37"/>
  <c r="Q14" i="37"/>
  <c r="P14" i="37"/>
  <c r="O14" i="37"/>
  <c r="N14" i="37"/>
  <c r="M14" i="37"/>
  <c r="L14" i="37"/>
  <c r="S13" i="37"/>
  <c r="R13" i="37"/>
  <c r="Q13" i="37"/>
  <c r="P13" i="37"/>
  <c r="O13" i="37"/>
  <c r="N13" i="37"/>
  <c r="M13" i="37"/>
  <c r="L13" i="37"/>
  <c r="S12" i="37"/>
  <c r="R12" i="37"/>
  <c r="Q12" i="37"/>
  <c r="P12" i="37"/>
  <c r="O12" i="37"/>
  <c r="N12" i="37"/>
  <c r="M12" i="37"/>
  <c r="L12" i="37"/>
  <c r="S10" i="37"/>
  <c r="R10" i="37"/>
  <c r="Q10" i="37"/>
  <c r="P10" i="37"/>
  <c r="O10" i="37"/>
  <c r="N10" i="37"/>
  <c r="M10" i="37"/>
  <c r="L10" i="37"/>
  <c r="S9" i="37"/>
  <c r="R9" i="37"/>
  <c r="Q9" i="37"/>
  <c r="P9" i="37"/>
  <c r="O9" i="37"/>
  <c r="N9" i="37"/>
  <c r="M9" i="37"/>
  <c r="L9" i="37"/>
  <c r="S8" i="37"/>
  <c r="R8" i="37"/>
  <c r="Q8" i="37"/>
  <c r="P8" i="37"/>
  <c r="O8" i="37"/>
  <c r="N8" i="37"/>
  <c r="M8" i="37"/>
  <c r="L8" i="37"/>
  <c r="E38" i="36"/>
  <c r="E37" i="36"/>
  <c r="E36" i="36"/>
  <c r="E35" i="36"/>
  <c r="E34" i="36"/>
  <c r="E33" i="36"/>
  <c r="E32" i="36"/>
  <c r="G25" i="36"/>
  <c r="F25" i="36"/>
  <c r="G24" i="36"/>
  <c r="F24" i="36"/>
  <c r="G23" i="36"/>
  <c r="F23" i="36"/>
  <c r="G22" i="36"/>
  <c r="F22" i="36"/>
  <c r="G21" i="36"/>
  <c r="F21" i="36"/>
  <c r="G20" i="36"/>
  <c r="F20" i="36"/>
  <c r="K12" i="36"/>
  <c r="J12" i="36"/>
  <c r="I12" i="36"/>
  <c r="H12" i="36"/>
  <c r="K11" i="36"/>
  <c r="J11" i="36"/>
  <c r="I11" i="36"/>
  <c r="H11" i="36"/>
  <c r="K10" i="36"/>
  <c r="J10" i="36"/>
  <c r="I10" i="36"/>
  <c r="H10" i="36"/>
  <c r="K9" i="36"/>
  <c r="J9" i="36"/>
  <c r="I9" i="36"/>
  <c r="H9" i="36"/>
  <c r="K8" i="36"/>
  <c r="J8" i="36"/>
  <c r="I8" i="36"/>
  <c r="H8" i="36"/>
  <c r="K7" i="36"/>
  <c r="J7" i="36"/>
  <c r="I7" i="36"/>
  <c r="H7" i="36"/>
  <c r="K6" i="36"/>
  <c r="J6" i="36"/>
  <c r="I6" i="36"/>
  <c r="H6" i="36"/>
  <c r="Q14" i="35"/>
  <c r="P14" i="35"/>
  <c r="O14" i="35"/>
  <c r="N14" i="35"/>
  <c r="M14" i="35"/>
  <c r="L14" i="35"/>
  <c r="K14" i="35"/>
  <c r="Q13" i="35"/>
  <c r="P13" i="35"/>
  <c r="O13" i="35"/>
  <c r="N13" i="35"/>
  <c r="M13" i="35"/>
  <c r="L13" i="35"/>
  <c r="K13" i="35"/>
  <c r="Q12" i="35"/>
  <c r="P12" i="35"/>
  <c r="O12" i="35"/>
  <c r="N12" i="35"/>
  <c r="M12" i="35"/>
  <c r="L12" i="35"/>
  <c r="K12" i="35"/>
  <c r="Q11" i="35"/>
  <c r="P11" i="35"/>
  <c r="O11" i="35"/>
  <c r="N11" i="35"/>
  <c r="M11" i="35"/>
  <c r="L11" i="35"/>
  <c r="K11" i="35"/>
  <c r="Q10" i="35"/>
  <c r="P10" i="35"/>
  <c r="O10" i="35"/>
  <c r="N10" i="35"/>
  <c r="M10" i="35"/>
  <c r="L10" i="35"/>
  <c r="K10" i="35"/>
  <c r="Q9" i="35"/>
  <c r="P9" i="35"/>
  <c r="O9" i="35"/>
  <c r="N9" i="35"/>
  <c r="M9" i="35"/>
  <c r="L9" i="35"/>
  <c r="K9" i="35"/>
  <c r="Q8" i="35"/>
  <c r="P8" i="35"/>
  <c r="O8" i="35"/>
  <c r="N8" i="35"/>
  <c r="M8" i="35"/>
  <c r="L8" i="35"/>
  <c r="K8" i="35"/>
  <c r="Q7" i="35"/>
  <c r="P7" i="35"/>
  <c r="O7" i="35"/>
  <c r="N7" i="35"/>
  <c r="M7" i="35"/>
  <c r="L7" i="35"/>
  <c r="K7" i="35"/>
  <c r="Q6" i="35"/>
  <c r="P6" i="35"/>
  <c r="O6" i="35"/>
  <c r="N6" i="35"/>
  <c r="M6" i="35"/>
  <c r="L6" i="35"/>
  <c r="K6" i="35"/>
  <c r="G71" i="34"/>
  <c r="G70" i="34"/>
  <c r="G69" i="34"/>
  <c r="G68" i="34"/>
  <c r="G67" i="34"/>
  <c r="G66" i="34"/>
  <c r="G65" i="34"/>
  <c r="G64" i="34"/>
  <c r="G63" i="34"/>
  <c r="G62" i="34"/>
  <c r="G61" i="34"/>
  <c r="G60" i="34"/>
  <c r="G59" i="34"/>
  <c r="G58" i="34"/>
  <c r="G57" i="34"/>
  <c r="G56" i="34"/>
  <c r="K43" i="34"/>
  <c r="K42" i="34"/>
  <c r="K41" i="34"/>
  <c r="K40" i="34"/>
  <c r="K39" i="34"/>
  <c r="K38" i="34"/>
  <c r="K37" i="34"/>
  <c r="K36" i="34"/>
  <c r="K35" i="34"/>
  <c r="K34" i="34"/>
  <c r="K33" i="34"/>
  <c r="K32" i="34"/>
  <c r="K31" i="34"/>
  <c r="K30" i="34"/>
  <c r="K29" i="34"/>
  <c r="K28" i="34"/>
  <c r="H25" i="34"/>
  <c r="B25" i="34"/>
  <c r="J21" i="34"/>
  <c r="I21" i="34"/>
  <c r="H21" i="34"/>
  <c r="J20" i="34"/>
  <c r="I20" i="34"/>
  <c r="H20" i="34"/>
  <c r="J19" i="34"/>
  <c r="I19" i="34"/>
  <c r="H19" i="34"/>
  <c r="J18" i="34"/>
  <c r="I18" i="34"/>
  <c r="H18" i="34"/>
  <c r="J17" i="34"/>
  <c r="I17" i="34"/>
  <c r="H17" i="34"/>
  <c r="J16" i="34"/>
  <c r="I16" i="34"/>
  <c r="H16" i="34"/>
  <c r="J15" i="34"/>
  <c r="I15" i="34"/>
  <c r="H15" i="34"/>
  <c r="J14" i="34"/>
  <c r="I14" i="34"/>
  <c r="H14" i="34"/>
  <c r="J13" i="34"/>
  <c r="I13" i="34"/>
  <c r="H13" i="34"/>
  <c r="J12" i="34"/>
  <c r="I12" i="34"/>
  <c r="H12" i="34"/>
  <c r="J11" i="34"/>
  <c r="I11" i="34"/>
  <c r="H11" i="34"/>
  <c r="J10" i="34"/>
  <c r="I10" i="34"/>
  <c r="H10" i="34"/>
  <c r="J9" i="34"/>
  <c r="I9" i="34"/>
  <c r="H9" i="34"/>
  <c r="J8" i="34"/>
  <c r="I8" i="34"/>
  <c r="H8" i="34"/>
  <c r="J7" i="34"/>
  <c r="I7" i="34"/>
  <c r="H7" i="34"/>
  <c r="J6" i="34"/>
  <c r="I6" i="34"/>
  <c r="H6" i="34"/>
  <c r="B3" i="34"/>
  <c r="R182" i="33"/>
  <c r="Q182" i="33"/>
  <c r="P182" i="33"/>
  <c r="K182" i="33"/>
  <c r="J182" i="33"/>
  <c r="I182" i="33"/>
  <c r="H182" i="33"/>
  <c r="R181" i="33"/>
  <c r="Q181" i="33"/>
  <c r="P181" i="33"/>
  <c r="K181" i="33"/>
  <c r="J181" i="33"/>
  <c r="I181" i="33"/>
  <c r="H181" i="33"/>
  <c r="R180" i="33"/>
  <c r="Q180" i="33"/>
  <c r="P180" i="33"/>
  <c r="K180" i="33"/>
  <c r="J180" i="33"/>
  <c r="I180" i="33"/>
  <c r="H180" i="33"/>
  <c r="R179" i="33"/>
  <c r="Q179" i="33"/>
  <c r="P179" i="33"/>
  <c r="K179" i="33"/>
  <c r="J179" i="33"/>
  <c r="I179" i="33"/>
  <c r="H179" i="33"/>
  <c r="R178" i="33"/>
  <c r="Q178" i="33"/>
  <c r="P178" i="33"/>
  <c r="K178" i="33"/>
  <c r="J178" i="33"/>
  <c r="I178" i="33"/>
  <c r="H178" i="33"/>
  <c r="R177" i="33"/>
  <c r="Q177" i="33"/>
  <c r="P177" i="33"/>
  <c r="K177" i="33"/>
  <c r="J177" i="33"/>
  <c r="I177" i="33"/>
  <c r="H177" i="33"/>
  <c r="R169" i="33"/>
  <c r="Q169" i="33"/>
  <c r="P169" i="33"/>
  <c r="K169" i="33"/>
  <c r="J169" i="33"/>
  <c r="I169" i="33"/>
  <c r="H169" i="33"/>
  <c r="R168" i="33"/>
  <c r="Q168" i="33"/>
  <c r="P168" i="33"/>
  <c r="K168" i="33"/>
  <c r="J168" i="33"/>
  <c r="I168" i="33"/>
  <c r="H168" i="33"/>
  <c r="R167" i="33"/>
  <c r="Q167" i="33"/>
  <c r="P167" i="33"/>
  <c r="K167" i="33"/>
  <c r="J167" i="33"/>
  <c r="I167" i="33"/>
  <c r="H167" i="33"/>
  <c r="R166" i="33"/>
  <c r="Q166" i="33"/>
  <c r="P166" i="33"/>
  <c r="K166" i="33"/>
  <c r="J166" i="33"/>
  <c r="I166" i="33"/>
  <c r="H166" i="33"/>
  <c r="R165" i="33"/>
  <c r="Q165" i="33"/>
  <c r="P165" i="33"/>
  <c r="K165" i="33"/>
  <c r="J165" i="33"/>
  <c r="I165" i="33"/>
  <c r="H165" i="33"/>
  <c r="R164" i="33"/>
  <c r="Q164" i="33"/>
  <c r="P164" i="33"/>
  <c r="K164" i="33"/>
  <c r="J164" i="33"/>
  <c r="I164" i="33"/>
  <c r="H164" i="33"/>
  <c r="S156" i="33"/>
  <c r="R156" i="33"/>
  <c r="Q156" i="33"/>
  <c r="P156" i="33"/>
  <c r="O156" i="33"/>
  <c r="N156" i="33"/>
  <c r="M156" i="33"/>
  <c r="L156" i="33"/>
  <c r="S155" i="33"/>
  <c r="R155" i="33"/>
  <c r="Q155" i="33"/>
  <c r="P155" i="33"/>
  <c r="O155" i="33"/>
  <c r="N155" i="33"/>
  <c r="M155" i="33"/>
  <c r="L155" i="33"/>
  <c r="S154" i="33"/>
  <c r="R154" i="33"/>
  <c r="Q154" i="33"/>
  <c r="P154" i="33"/>
  <c r="O154" i="33"/>
  <c r="N154" i="33"/>
  <c r="M154" i="33"/>
  <c r="L154" i="33"/>
  <c r="S153" i="33"/>
  <c r="R153" i="33"/>
  <c r="Q153" i="33"/>
  <c r="P153" i="33"/>
  <c r="O153" i="33"/>
  <c r="N153" i="33"/>
  <c r="M153" i="33"/>
  <c r="L153" i="33"/>
  <c r="S152" i="33"/>
  <c r="R152" i="33"/>
  <c r="Q152" i="33"/>
  <c r="P152" i="33"/>
  <c r="O152" i="33"/>
  <c r="N152" i="33"/>
  <c r="M152" i="33"/>
  <c r="L152" i="33"/>
  <c r="S151" i="33"/>
  <c r="R151" i="33"/>
  <c r="Q151" i="33"/>
  <c r="P151" i="33"/>
  <c r="O151" i="33"/>
  <c r="N151" i="33"/>
  <c r="M151" i="33"/>
  <c r="L151" i="33"/>
  <c r="S143" i="33"/>
  <c r="R143" i="33"/>
  <c r="Q143" i="33"/>
  <c r="P143" i="33"/>
  <c r="O143" i="33"/>
  <c r="N143" i="33"/>
  <c r="M143" i="33"/>
  <c r="L143" i="33"/>
  <c r="S142" i="33"/>
  <c r="R142" i="33"/>
  <c r="Q142" i="33"/>
  <c r="P142" i="33"/>
  <c r="O142" i="33"/>
  <c r="N142" i="33"/>
  <c r="M142" i="33"/>
  <c r="L142" i="33"/>
  <c r="S141" i="33"/>
  <c r="R141" i="33"/>
  <c r="Q141" i="33"/>
  <c r="P141" i="33"/>
  <c r="O141" i="33"/>
  <c r="N141" i="33"/>
  <c r="M141" i="33"/>
  <c r="L141" i="33"/>
  <c r="S140" i="33"/>
  <c r="R140" i="33"/>
  <c r="Q140" i="33"/>
  <c r="P140" i="33"/>
  <c r="O140" i="33"/>
  <c r="N140" i="33"/>
  <c r="M140" i="33"/>
  <c r="L140" i="33"/>
  <c r="S139" i="33"/>
  <c r="R139" i="33"/>
  <c r="Q139" i="33"/>
  <c r="P139" i="33"/>
  <c r="O139" i="33"/>
  <c r="N139" i="33"/>
  <c r="M139" i="33"/>
  <c r="L139" i="33"/>
  <c r="S138" i="33"/>
  <c r="R138" i="33"/>
  <c r="Q138" i="33"/>
  <c r="P138" i="33"/>
  <c r="O138" i="33"/>
  <c r="N138" i="33"/>
  <c r="M138" i="33"/>
  <c r="L138" i="33"/>
  <c r="S130" i="33"/>
  <c r="R130" i="33"/>
  <c r="Q130" i="33"/>
  <c r="P130" i="33"/>
  <c r="O130" i="33"/>
  <c r="N130" i="33"/>
  <c r="M130" i="33"/>
  <c r="L130" i="33"/>
  <c r="S129" i="33"/>
  <c r="R129" i="33"/>
  <c r="Q129" i="33"/>
  <c r="P129" i="33"/>
  <c r="O129" i="33"/>
  <c r="N129" i="33"/>
  <c r="M129" i="33"/>
  <c r="L129" i="33"/>
  <c r="S128" i="33"/>
  <c r="R128" i="33"/>
  <c r="Q128" i="33"/>
  <c r="P128" i="33"/>
  <c r="O128" i="33"/>
  <c r="N128" i="33"/>
  <c r="M128" i="33"/>
  <c r="L128" i="33"/>
  <c r="S127" i="33"/>
  <c r="R127" i="33"/>
  <c r="Q127" i="33"/>
  <c r="P127" i="33"/>
  <c r="O127" i="33"/>
  <c r="N127" i="33"/>
  <c r="M127" i="33"/>
  <c r="L127" i="33"/>
  <c r="S126" i="33"/>
  <c r="R126" i="33"/>
  <c r="Q126" i="33"/>
  <c r="P126" i="33"/>
  <c r="O126" i="33"/>
  <c r="N126" i="33"/>
  <c r="M126" i="33"/>
  <c r="L126" i="33"/>
  <c r="S125" i="33"/>
  <c r="R125" i="33"/>
  <c r="Q125" i="33"/>
  <c r="P125" i="33"/>
  <c r="O125" i="33"/>
  <c r="N125" i="33"/>
  <c r="M125" i="33"/>
  <c r="L125" i="33"/>
  <c r="S117" i="33"/>
  <c r="R117" i="33"/>
  <c r="Q117" i="33"/>
  <c r="P117" i="33"/>
  <c r="O117" i="33"/>
  <c r="N117" i="33"/>
  <c r="M117" i="33"/>
  <c r="L117" i="33"/>
  <c r="S116" i="33"/>
  <c r="R116" i="33"/>
  <c r="Q116" i="33"/>
  <c r="P116" i="33"/>
  <c r="O116" i="33"/>
  <c r="N116" i="33"/>
  <c r="M116" i="33"/>
  <c r="L116" i="33"/>
  <c r="S115" i="33"/>
  <c r="R115" i="33"/>
  <c r="Q115" i="33"/>
  <c r="P115" i="33"/>
  <c r="O115" i="33"/>
  <c r="N115" i="33"/>
  <c r="M115" i="33"/>
  <c r="L115" i="33"/>
  <c r="S114" i="33"/>
  <c r="R114" i="33"/>
  <c r="Q114" i="33"/>
  <c r="P114" i="33"/>
  <c r="O114" i="33"/>
  <c r="N114" i="33"/>
  <c r="M114" i="33"/>
  <c r="L114" i="33"/>
  <c r="S113" i="33"/>
  <c r="R113" i="33"/>
  <c r="Q113" i="33"/>
  <c r="P113" i="33"/>
  <c r="O113" i="33"/>
  <c r="N113" i="33"/>
  <c r="M113" i="33"/>
  <c r="L113" i="33"/>
  <c r="S112" i="33"/>
  <c r="R112" i="33"/>
  <c r="Q112" i="33"/>
  <c r="P112" i="33"/>
  <c r="O112" i="33"/>
  <c r="N112" i="33"/>
  <c r="M112" i="33"/>
  <c r="L112" i="33"/>
  <c r="S104" i="33"/>
  <c r="R104" i="33"/>
  <c r="Q104" i="33"/>
  <c r="P104" i="33"/>
  <c r="O104" i="33"/>
  <c r="N104" i="33"/>
  <c r="M104" i="33"/>
  <c r="L104" i="33"/>
  <c r="S103" i="33"/>
  <c r="R103" i="33"/>
  <c r="Q103" i="33"/>
  <c r="P103" i="33"/>
  <c r="O103" i="33"/>
  <c r="N103" i="33"/>
  <c r="M103" i="33"/>
  <c r="L103" i="33"/>
  <c r="S102" i="33"/>
  <c r="R102" i="33"/>
  <c r="Q102" i="33"/>
  <c r="P102" i="33"/>
  <c r="O102" i="33"/>
  <c r="N102" i="33"/>
  <c r="M102" i="33"/>
  <c r="L102" i="33"/>
  <c r="S101" i="33"/>
  <c r="R101" i="33"/>
  <c r="Q101" i="33"/>
  <c r="P101" i="33"/>
  <c r="O101" i="33"/>
  <c r="N101" i="33"/>
  <c r="M101" i="33"/>
  <c r="L101" i="33"/>
  <c r="S100" i="33"/>
  <c r="R100" i="33"/>
  <c r="Q100" i="33"/>
  <c r="P100" i="33"/>
  <c r="O100" i="33"/>
  <c r="N100" i="33"/>
  <c r="M100" i="33"/>
  <c r="L100" i="33"/>
  <c r="S99" i="33"/>
  <c r="R99" i="33"/>
  <c r="Q99" i="33"/>
  <c r="P99" i="33"/>
  <c r="O99" i="33"/>
  <c r="N99" i="33"/>
  <c r="M99" i="33"/>
  <c r="L99" i="33"/>
  <c r="S91" i="33"/>
  <c r="R91" i="33"/>
  <c r="Q91" i="33"/>
  <c r="P91" i="33"/>
  <c r="O91" i="33"/>
  <c r="N91" i="33"/>
  <c r="M91" i="33"/>
  <c r="L91" i="33"/>
  <c r="S90" i="33"/>
  <c r="R90" i="33"/>
  <c r="Q90" i="33"/>
  <c r="P90" i="33"/>
  <c r="O90" i="33"/>
  <c r="N90" i="33"/>
  <c r="M90" i="33"/>
  <c r="L90" i="33"/>
  <c r="S89" i="33"/>
  <c r="R89" i="33"/>
  <c r="Q89" i="33"/>
  <c r="P89" i="33"/>
  <c r="O89" i="33"/>
  <c r="N89" i="33"/>
  <c r="M89" i="33"/>
  <c r="L89" i="33"/>
  <c r="S88" i="33"/>
  <c r="R88" i="33"/>
  <c r="Q88" i="33"/>
  <c r="P88" i="33"/>
  <c r="O88" i="33"/>
  <c r="N88" i="33"/>
  <c r="M88" i="33"/>
  <c r="L88" i="33"/>
  <c r="S87" i="33"/>
  <c r="R87" i="33"/>
  <c r="Q87" i="33"/>
  <c r="P87" i="33"/>
  <c r="O87" i="33"/>
  <c r="N87" i="33"/>
  <c r="M87" i="33"/>
  <c r="L87" i="33"/>
  <c r="S86" i="33"/>
  <c r="R86" i="33"/>
  <c r="Q86" i="33"/>
  <c r="P86" i="33"/>
  <c r="O86" i="33"/>
  <c r="N86" i="33"/>
  <c r="M86" i="33"/>
  <c r="L86" i="33"/>
  <c r="S78" i="33"/>
  <c r="R78" i="33"/>
  <c r="Q78" i="33"/>
  <c r="P78" i="33"/>
  <c r="O78" i="33"/>
  <c r="N78" i="33"/>
  <c r="M78" i="33"/>
  <c r="L78" i="33"/>
  <c r="S77" i="33"/>
  <c r="R77" i="33"/>
  <c r="Q77" i="33"/>
  <c r="P77" i="33"/>
  <c r="O77" i="33"/>
  <c r="N77" i="33"/>
  <c r="M77" i="33"/>
  <c r="L77" i="33"/>
  <c r="S76" i="33"/>
  <c r="R76" i="33"/>
  <c r="Q76" i="33"/>
  <c r="P76" i="33"/>
  <c r="O76" i="33"/>
  <c r="N76" i="33"/>
  <c r="M76" i="33"/>
  <c r="L76" i="33"/>
  <c r="S75" i="33"/>
  <c r="R75" i="33"/>
  <c r="Q75" i="33"/>
  <c r="P75" i="33"/>
  <c r="O75" i="33"/>
  <c r="N75" i="33"/>
  <c r="M75" i="33"/>
  <c r="L75" i="33"/>
  <c r="S74" i="33"/>
  <c r="R74" i="33"/>
  <c r="Q74" i="33"/>
  <c r="P74" i="33"/>
  <c r="O74" i="33"/>
  <c r="N74" i="33"/>
  <c r="M74" i="33"/>
  <c r="L74" i="33"/>
  <c r="S73" i="33"/>
  <c r="R73" i="33"/>
  <c r="Q73" i="33"/>
  <c r="P73" i="33"/>
  <c r="O73" i="33"/>
  <c r="N73" i="33"/>
  <c r="M73" i="33"/>
  <c r="L73" i="33"/>
  <c r="S65" i="33"/>
  <c r="R65" i="33"/>
  <c r="Q65" i="33"/>
  <c r="P65" i="33"/>
  <c r="O65" i="33"/>
  <c r="N65" i="33"/>
  <c r="M65" i="33"/>
  <c r="L65" i="33"/>
  <c r="S64" i="33"/>
  <c r="R64" i="33"/>
  <c r="Q64" i="33"/>
  <c r="P64" i="33"/>
  <c r="O64" i="33"/>
  <c r="N64" i="33"/>
  <c r="M64" i="33"/>
  <c r="L64" i="33"/>
  <c r="S63" i="33"/>
  <c r="R63" i="33"/>
  <c r="Q63" i="33"/>
  <c r="P63" i="33"/>
  <c r="O63" i="33"/>
  <c r="N63" i="33"/>
  <c r="M63" i="33"/>
  <c r="L63" i="33"/>
  <c r="S62" i="33"/>
  <c r="R62" i="33"/>
  <c r="Q62" i="33"/>
  <c r="P62" i="33"/>
  <c r="O62" i="33"/>
  <c r="N62" i="33"/>
  <c r="M62" i="33"/>
  <c r="L62" i="33"/>
  <c r="S61" i="33"/>
  <c r="R61" i="33"/>
  <c r="Q61" i="33"/>
  <c r="P61" i="33"/>
  <c r="O61" i="33"/>
  <c r="N61" i="33"/>
  <c r="M61" i="33"/>
  <c r="L61" i="33"/>
  <c r="S60" i="33"/>
  <c r="R60" i="33"/>
  <c r="Q60" i="33"/>
  <c r="P60" i="33"/>
  <c r="O60" i="33"/>
  <c r="N60" i="33"/>
  <c r="M60" i="33"/>
  <c r="L60" i="33"/>
  <c r="S52" i="33"/>
  <c r="R52" i="33"/>
  <c r="Q52" i="33"/>
  <c r="P52" i="33"/>
  <c r="O52" i="33"/>
  <c r="N52" i="33"/>
  <c r="M52" i="33"/>
  <c r="L52" i="33"/>
  <c r="S51" i="33"/>
  <c r="R51" i="33"/>
  <c r="Q51" i="33"/>
  <c r="P51" i="33"/>
  <c r="O51" i="33"/>
  <c r="N51" i="33"/>
  <c r="M51" i="33"/>
  <c r="L51" i="33"/>
  <c r="S50" i="33"/>
  <c r="R50" i="33"/>
  <c r="Q50" i="33"/>
  <c r="P50" i="33"/>
  <c r="O50" i="33"/>
  <c r="N50" i="33"/>
  <c r="M50" i="33"/>
  <c r="L50" i="33"/>
  <c r="S49" i="33"/>
  <c r="R49" i="33"/>
  <c r="Q49" i="33"/>
  <c r="P49" i="33"/>
  <c r="O49" i="33"/>
  <c r="N49" i="33"/>
  <c r="M49" i="33"/>
  <c r="L49" i="33"/>
  <c r="S48" i="33"/>
  <c r="R48" i="33"/>
  <c r="Q48" i="33"/>
  <c r="P48" i="33"/>
  <c r="O48" i="33"/>
  <c r="N48" i="33"/>
  <c r="M48" i="33"/>
  <c r="L48" i="33"/>
  <c r="S47" i="33"/>
  <c r="R47" i="33"/>
  <c r="Q47" i="33"/>
  <c r="P47" i="33"/>
  <c r="O47" i="33"/>
  <c r="N47" i="33"/>
  <c r="M47" i="33"/>
  <c r="L47" i="33"/>
  <c r="S39" i="33"/>
  <c r="R39" i="33"/>
  <c r="Q39" i="33"/>
  <c r="P39" i="33"/>
  <c r="O39" i="33"/>
  <c r="N39" i="33"/>
  <c r="M39" i="33"/>
  <c r="L39" i="33"/>
  <c r="S38" i="33"/>
  <c r="R38" i="33"/>
  <c r="Q38" i="33"/>
  <c r="P38" i="33"/>
  <c r="O38" i="33"/>
  <c r="N38" i="33"/>
  <c r="M38" i="33"/>
  <c r="L38" i="33"/>
  <c r="S37" i="33"/>
  <c r="R37" i="33"/>
  <c r="Q37" i="33"/>
  <c r="P37" i="33"/>
  <c r="O37" i="33"/>
  <c r="N37" i="33"/>
  <c r="M37" i="33"/>
  <c r="L37" i="33"/>
  <c r="S36" i="33"/>
  <c r="R36" i="33"/>
  <c r="Q36" i="33"/>
  <c r="P36" i="33"/>
  <c r="O36" i="33"/>
  <c r="N36" i="33"/>
  <c r="M36" i="33"/>
  <c r="L36" i="33"/>
  <c r="S35" i="33"/>
  <c r="R35" i="33"/>
  <c r="Q35" i="33"/>
  <c r="P35" i="33"/>
  <c r="O35" i="33"/>
  <c r="N35" i="33"/>
  <c r="M35" i="33"/>
  <c r="L35" i="33"/>
  <c r="S34" i="33"/>
  <c r="R34" i="33"/>
  <c r="Q34" i="33"/>
  <c r="P34" i="33"/>
  <c r="O34" i="33"/>
  <c r="N34" i="33"/>
  <c r="M34" i="33"/>
  <c r="L34" i="33"/>
  <c r="S26" i="33"/>
  <c r="R26" i="33"/>
  <c r="Q26" i="33"/>
  <c r="P26" i="33"/>
  <c r="O26" i="33"/>
  <c r="N26" i="33"/>
  <c r="M26" i="33"/>
  <c r="L26" i="33"/>
  <c r="S25" i="33"/>
  <c r="R25" i="33"/>
  <c r="Q25" i="33"/>
  <c r="P25" i="33"/>
  <c r="O25" i="33"/>
  <c r="N25" i="33"/>
  <c r="M25" i="33"/>
  <c r="L25" i="33"/>
  <c r="S24" i="33"/>
  <c r="R24" i="33"/>
  <c r="Q24" i="33"/>
  <c r="P24" i="33"/>
  <c r="O24" i="33"/>
  <c r="N24" i="33"/>
  <c r="M24" i="33"/>
  <c r="L24" i="33"/>
  <c r="S23" i="33"/>
  <c r="R23" i="33"/>
  <c r="Q23" i="33"/>
  <c r="P23" i="33"/>
  <c r="O23" i="33"/>
  <c r="N23" i="33"/>
  <c r="M23" i="33"/>
  <c r="L23" i="33"/>
  <c r="S22" i="33"/>
  <c r="R22" i="33"/>
  <c r="Q22" i="33"/>
  <c r="P22" i="33"/>
  <c r="O22" i="33"/>
  <c r="N22" i="33"/>
  <c r="M22" i="33"/>
  <c r="L22" i="33"/>
  <c r="S21" i="33"/>
  <c r="R21" i="33"/>
  <c r="Q21" i="33"/>
  <c r="P21" i="33"/>
  <c r="O21" i="33"/>
  <c r="N21" i="33"/>
  <c r="M21" i="33"/>
  <c r="L21" i="33"/>
  <c r="S13" i="33"/>
  <c r="R13" i="33"/>
  <c r="Q13" i="33"/>
  <c r="P13" i="33"/>
  <c r="L13" i="33"/>
  <c r="S12" i="33"/>
  <c r="R12" i="33"/>
  <c r="Q12" i="33"/>
  <c r="P12" i="33"/>
  <c r="L12" i="33"/>
  <c r="S11" i="33"/>
  <c r="R11" i="33"/>
  <c r="Q11" i="33"/>
  <c r="P11" i="33"/>
  <c r="L11" i="33"/>
  <c r="S10" i="33"/>
  <c r="R10" i="33"/>
  <c r="Q10" i="33"/>
  <c r="P10" i="33"/>
  <c r="L10" i="33"/>
  <c r="S9" i="33"/>
  <c r="R9" i="33"/>
  <c r="Q9" i="33"/>
  <c r="P9" i="33"/>
  <c r="L9" i="33"/>
  <c r="S8" i="33"/>
  <c r="R8" i="33"/>
  <c r="Q8" i="33"/>
  <c r="P8" i="33"/>
  <c r="L8" i="33"/>
  <c r="D8" i="33"/>
  <c r="C8" i="33"/>
  <c r="G77" i="32"/>
  <c r="G76" i="32"/>
  <c r="G75" i="32"/>
  <c r="G74" i="32"/>
  <c r="G73" i="32"/>
  <c r="G72" i="32"/>
  <c r="G71" i="32"/>
  <c r="G70" i="32"/>
  <c r="G69" i="32"/>
  <c r="G68" i="32"/>
  <c r="G67" i="32"/>
  <c r="G66" i="32"/>
  <c r="G65" i="32"/>
  <c r="G64" i="32"/>
  <c r="G63" i="32"/>
  <c r="AA49" i="32"/>
  <c r="Z49" i="32"/>
  <c r="Y49" i="32"/>
  <c r="T49" i="32"/>
  <c r="S49" i="32"/>
  <c r="R49" i="32"/>
  <c r="Q49" i="32"/>
  <c r="P49" i="32"/>
  <c r="O49" i="32"/>
  <c r="N49" i="32"/>
  <c r="M49" i="32"/>
  <c r="AA48" i="32"/>
  <c r="Z48" i="32"/>
  <c r="Y48" i="32"/>
  <c r="T48" i="32"/>
  <c r="S48" i="32"/>
  <c r="R48" i="32"/>
  <c r="Q48" i="32"/>
  <c r="P48" i="32"/>
  <c r="O48" i="32"/>
  <c r="N48" i="32"/>
  <c r="M48" i="32"/>
  <c r="AA47" i="32"/>
  <c r="Z47" i="32"/>
  <c r="Y47" i="32"/>
  <c r="T47" i="32"/>
  <c r="S47" i="32"/>
  <c r="R47" i="32"/>
  <c r="Q47" i="32"/>
  <c r="P47" i="32"/>
  <c r="O47" i="32"/>
  <c r="N47" i="32"/>
  <c r="M47" i="32"/>
  <c r="AA46" i="32"/>
  <c r="Z46" i="32"/>
  <c r="Y46" i="32"/>
  <c r="T46" i="32"/>
  <c r="S46" i="32"/>
  <c r="R46" i="32"/>
  <c r="Q46" i="32"/>
  <c r="P46" i="32"/>
  <c r="O46" i="32"/>
  <c r="N46" i="32"/>
  <c r="M46" i="32"/>
  <c r="AA45" i="32"/>
  <c r="Z45" i="32"/>
  <c r="Y45" i="32"/>
  <c r="T45" i="32"/>
  <c r="S45" i="32"/>
  <c r="R45" i="32"/>
  <c r="Q45" i="32"/>
  <c r="P45" i="32"/>
  <c r="O45" i="32"/>
  <c r="N45" i="32"/>
  <c r="M45" i="32"/>
  <c r="AA44" i="32"/>
  <c r="Z44" i="32"/>
  <c r="Y44" i="32"/>
  <c r="T44" i="32"/>
  <c r="S44" i="32"/>
  <c r="R44" i="32"/>
  <c r="Q44" i="32"/>
  <c r="P44" i="32"/>
  <c r="O44" i="32"/>
  <c r="N44" i="32"/>
  <c r="M44" i="32"/>
  <c r="AA43" i="32"/>
  <c r="Z43" i="32"/>
  <c r="Y43" i="32"/>
  <c r="T43" i="32"/>
  <c r="S43" i="32"/>
  <c r="R43" i="32"/>
  <c r="Q43" i="32"/>
  <c r="P43" i="32"/>
  <c r="O43" i="32"/>
  <c r="N43" i="32"/>
  <c r="M43" i="32"/>
  <c r="AA42" i="32"/>
  <c r="Z42" i="32"/>
  <c r="Y42" i="32"/>
  <c r="T42" i="32"/>
  <c r="S42" i="32"/>
  <c r="R42" i="32"/>
  <c r="Q42" i="32"/>
  <c r="P42" i="32"/>
  <c r="O42" i="32"/>
  <c r="N42" i="32"/>
  <c r="M42" i="32"/>
  <c r="AA41" i="32"/>
  <c r="Z41" i="32"/>
  <c r="Y41" i="32"/>
  <c r="T41" i="32"/>
  <c r="S41" i="32"/>
  <c r="R41" i="32"/>
  <c r="Q41" i="32"/>
  <c r="P41" i="32"/>
  <c r="O41" i="32"/>
  <c r="N41" i="32"/>
  <c r="M41" i="32"/>
  <c r="AA40" i="32"/>
  <c r="Z40" i="32"/>
  <c r="Y40" i="32"/>
  <c r="T40" i="32"/>
  <c r="S40" i="32"/>
  <c r="R40" i="32"/>
  <c r="Q40" i="32"/>
  <c r="P40" i="32"/>
  <c r="O40" i="32"/>
  <c r="N40" i="32"/>
  <c r="M40" i="32"/>
  <c r="AA39" i="32"/>
  <c r="Z39" i="32"/>
  <c r="Y39" i="32"/>
  <c r="T39" i="32"/>
  <c r="S39" i="32"/>
  <c r="R39" i="32"/>
  <c r="Q39" i="32"/>
  <c r="P39" i="32"/>
  <c r="O39" i="32"/>
  <c r="N39" i="32"/>
  <c r="M39" i="32"/>
  <c r="AA38" i="32"/>
  <c r="Z38" i="32"/>
  <c r="Y38" i="32"/>
  <c r="T38" i="32"/>
  <c r="S38" i="32"/>
  <c r="R38" i="32"/>
  <c r="Q38" i="32"/>
  <c r="P38" i="32"/>
  <c r="O38" i="32"/>
  <c r="N38" i="32"/>
  <c r="M38" i="32"/>
  <c r="AA37" i="32"/>
  <c r="Z37" i="32"/>
  <c r="Y37" i="32"/>
  <c r="T37" i="32"/>
  <c r="S37" i="32"/>
  <c r="R37" i="32"/>
  <c r="Q37" i="32"/>
  <c r="P37" i="32"/>
  <c r="O37" i="32"/>
  <c r="N37" i="32"/>
  <c r="M37" i="32"/>
  <c r="AA36" i="32"/>
  <c r="Z36" i="32"/>
  <c r="Y36" i="32"/>
  <c r="T36" i="32"/>
  <c r="S36" i="32"/>
  <c r="R36" i="32"/>
  <c r="Q36" i="32"/>
  <c r="P36" i="32"/>
  <c r="O36" i="32"/>
  <c r="N36" i="32"/>
  <c r="M36" i="32"/>
  <c r="AA35" i="32"/>
  <c r="Z35" i="32"/>
  <c r="Y35" i="32"/>
  <c r="T35" i="32"/>
  <c r="S35" i="32"/>
  <c r="R35" i="32"/>
  <c r="Q35" i="32"/>
  <c r="P35" i="32"/>
  <c r="O35" i="32"/>
  <c r="N35" i="32"/>
  <c r="M35" i="32"/>
  <c r="E28" i="32"/>
  <c r="E27" i="32"/>
  <c r="C26" i="32"/>
  <c r="E26" i="32" s="1"/>
  <c r="K10" i="32"/>
  <c r="J10" i="32"/>
  <c r="I10" i="32"/>
  <c r="H10" i="32"/>
  <c r="K9" i="32"/>
  <c r="J9" i="32"/>
  <c r="I9" i="32"/>
  <c r="H9" i="32"/>
  <c r="K8" i="32"/>
  <c r="J8" i="32"/>
  <c r="I8" i="32"/>
  <c r="H8" i="32"/>
  <c r="G23" i="31"/>
  <c r="F23" i="31"/>
  <c r="G22" i="31"/>
  <c r="F22" i="31"/>
  <c r="G21" i="31"/>
  <c r="F21" i="31"/>
  <c r="G20" i="31"/>
  <c r="F20" i="31"/>
  <c r="G19" i="31"/>
  <c r="F19" i="31"/>
  <c r="G18" i="31"/>
  <c r="F18" i="31"/>
  <c r="G17" i="31"/>
  <c r="F17" i="31"/>
  <c r="G16" i="31"/>
  <c r="F16" i="31"/>
  <c r="G15" i="31"/>
  <c r="F15" i="31"/>
  <c r="G14" i="31"/>
  <c r="F14" i="31"/>
  <c r="G13" i="31"/>
  <c r="F13" i="31"/>
  <c r="G12" i="31"/>
  <c r="F12" i="31"/>
  <c r="G11" i="31"/>
  <c r="F11" i="31"/>
  <c r="G10" i="31"/>
  <c r="F10" i="31"/>
  <c r="G9" i="31"/>
  <c r="F9" i="31"/>
  <c r="G8" i="31"/>
  <c r="F8" i="31"/>
  <c r="G7" i="31"/>
  <c r="F7" i="31"/>
  <c r="G6" i="31"/>
  <c r="F6" i="31"/>
  <c r="G67" i="30"/>
  <c r="F67" i="30"/>
  <c r="G66" i="30"/>
  <c r="F66" i="30"/>
  <c r="G65" i="30"/>
  <c r="F65" i="30"/>
  <c r="G64" i="30"/>
  <c r="F64" i="30"/>
  <c r="G63" i="30"/>
  <c r="F63" i="30"/>
  <c r="G62" i="30"/>
  <c r="F62" i="30"/>
  <c r="G61" i="30"/>
  <c r="F61" i="30"/>
  <c r="E60" i="30"/>
  <c r="D60" i="30"/>
  <c r="G60" i="30" s="1"/>
  <c r="C60" i="30"/>
  <c r="G59" i="30"/>
  <c r="F59" i="30"/>
  <c r="G58" i="30"/>
  <c r="F58" i="30"/>
  <c r="G57" i="30"/>
  <c r="F57" i="30"/>
  <c r="G56" i="30"/>
  <c r="F56" i="30"/>
  <c r="E55" i="30"/>
  <c r="G55" i="30" s="1"/>
  <c r="D55" i="30"/>
  <c r="F55" i="30" s="1"/>
  <c r="C55" i="30"/>
  <c r="G54" i="30"/>
  <c r="F54" i="30"/>
  <c r="G53" i="30"/>
  <c r="F53" i="30"/>
  <c r="G52" i="30"/>
  <c r="F52" i="30"/>
  <c r="E51" i="30"/>
  <c r="D51" i="30"/>
  <c r="G51" i="30" s="1"/>
  <c r="C51" i="30"/>
  <c r="G50" i="30"/>
  <c r="F50" i="30"/>
  <c r="G49" i="30"/>
  <c r="F49" i="30"/>
  <c r="G48" i="30"/>
  <c r="F48" i="30"/>
  <c r="G47" i="30"/>
  <c r="F47" i="30"/>
  <c r="E46" i="30"/>
  <c r="G46" i="30" s="1"/>
  <c r="D46" i="30"/>
  <c r="F46" i="30" s="1"/>
  <c r="C46" i="30"/>
  <c r="G45" i="30"/>
  <c r="F45" i="30"/>
  <c r="G44" i="30"/>
  <c r="F44" i="30"/>
  <c r="G43" i="30"/>
  <c r="F43" i="30"/>
  <c r="E42" i="30"/>
  <c r="D42" i="30"/>
  <c r="G42" i="30" s="1"/>
  <c r="C42" i="30"/>
  <c r="G31" i="30"/>
  <c r="F31" i="30"/>
  <c r="G30" i="30"/>
  <c r="F30" i="30"/>
  <c r="G29" i="30"/>
  <c r="F29" i="30"/>
  <c r="G28" i="30"/>
  <c r="F28" i="30"/>
  <c r="G27" i="30"/>
  <c r="F27" i="30"/>
  <c r="G26" i="30"/>
  <c r="F26" i="30"/>
  <c r="G25" i="30"/>
  <c r="F25" i="30"/>
  <c r="G24" i="30"/>
  <c r="E24" i="30"/>
  <c r="D24" i="30"/>
  <c r="C24" i="30"/>
  <c r="F24" i="30" s="1"/>
  <c r="G23" i="30"/>
  <c r="F23" i="30"/>
  <c r="G22" i="30"/>
  <c r="F22" i="30"/>
  <c r="G21" i="30"/>
  <c r="F21" i="30"/>
  <c r="G20" i="30"/>
  <c r="F20" i="30"/>
  <c r="E19" i="30"/>
  <c r="D19" i="30"/>
  <c r="G19" i="30" s="1"/>
  <c r="C19" i="30"/>
  <c r="G18" i="30"/>
  <c r="F18" i="30"/>
  <c r="G17" i="30"/>
  <c r="F17" i="30"/>
  <c r="G16" i="30"/>
  <c r="F16" i="30"/>
  <c r="G15" i="30"/>
  <c r="E15" i="30"/>
  <c r="D15" i="30"/>
  <c r="C15" i="30"/>
  <c r="F15" i="30" s="1"/>
  <c r="G14" i="30"/>
  <c r="F14" i="30"/>
  <c r="G13" i="30"/>
  <c r="F13" i="30"/>
  <c r="G12" i="30"/>
  <c r="F12" i="30"/>
  <c r="G11" i="30"/>
  <c r="F11" i="30"/>
  <c r="E10" i="30"/>
  <c r="D10" i="30"/>
  <c r="G10" i="30" s="1"/>
  <c r="C10" i="30"/>
  <c r="G9" i="30"/>
  <c r="F9" i="30"/>
  <c r="G8" i="30"/>
  <c r="F8" i="30"/>
  <c r="G7" i="30"/>
  <c r="F7" i="30"/>
  <c r="G6" i="30"/>
  <c r="E6" i="30"/>
  <c r="D6" i="30"/>
  <c r="C6" i="30"/>
  <c r="F6" i="30" s="1"/>
  <c r="E65" i="29"/>
  <c r="E64" i="29"/>
  <c r="E63" i="29"/>
  <c r="E62" i="29"/>
  <c r="E61" i="29"/>
  <c r="E60" i="29"/>
  <c r="E59" i="29"/>
  <c r="E58" i="29"/>
  <c r="E57" i="29"/>
  <c r="E56" i="29"/>
  <c r="E55" i="29"/>
  <c r="E54" i="29"/>
  <c r="E53" i="29"/>
  <c r="E52" i="29"/>
  <c r="E51" i="29"/>
  <c r="E50" i="29"/>
  <c r="B47" i="29"/>
  <c r="E43" i="29"/>
  <c r="E42" i="29"/>
  <c r="E41" i="29"/>
  <c r="E40" i="29"/>
  <c r="E39" i="29"/>
  <c r="E38" i="29"/>
  <c r="E37" i="29"/>
  <c r="E36" i="29"/>
  <c r="E35" i="29"/>
  <c r="E34" i="29"/>
  <c r="E33" i="29"/>
  <c r="E32" i="29"/>
  <c r="E31" i="29"/>
  <c r="E30" i="29"/>
  <c r="E29" i="29"/>
  <c r="E28" i="29"/>
  <c r="B25" i="29"/>
  <c r="E21" i="29"/>
  <c r="E20" i="29"/>
  <c r="E19" i="29"/>
  <c r="E18" i="29"/>
  <c r="E17" i="29"/>
  <c r="E16" i="29"/>
  <c r="E15" i="29"/>
  <c r="E14" i="29"/>
  <c r="E13" i="29"/>
  <c r="E12" i="29"/>
  <c r="E11" i="29"/>
  <c r="E10" i="29"/>
  <c r="E9" i="29"/>
  <c r="E8" i="29"/>
  <c r="E7" i="29"/>
  <c r="E6" i="29"/>
  <c r="B3" i="29"/>
  <c r="A1" i="29"/>
  <c r="G49" i="28"/>
  <c r="G48" i="28"/>
  <c r="G47" i="28"/>
  <c r="G46" i="28"/>
  <c r="G45" i="28"/>
  <c r="G44" i="28"/>
  <c r="G43" i="28"/>
  <c r="G42" i="28"/>
  <c r="G41" i="28"/>
  <c r="G40" i="28"/>
  <c r="G39" i="28"/>
  <c r="G38" i="28"/>
  <c r="G37" i="28"/>
  <c r="G36" i="28"/>
  <c r="G35" i="28"/>
  <c r="G34" i="28"/>
  <c r="G21" i="28"/>
  <c r="F21" i="28"/>
  <c r="G20" i="28"/>
  <c r="F20" i="28"/>
  <c r="G19" i="28"/>
  <c r="F19" i="28"/>
  <c r="G18" i="28"/>
  <c r="F18" i="28"/>
  <c r="G17" i="28"/>
  <c r="F17" i="28"/>
  <c r="G16" i="28"/>
  <c r="F16" i="28"/>
  <c r="G15" i="28"/>
  <c r="F15" i="28"/>
  <c r="G14" i="28"/>
  <c r="F14" i="28"/>
  <c r="G13" i="28"/>
  <c r="F13" i="28"/>
  <c r="G12" i="28"/>
  <c r="F12" i="28"/>
  <c r="G11" i="28"/>
  <c r="F11" i="28"/>
  <c r="G10" i="28"/>
  <c r="F10" i="28"/>
  <c r="G9" i="28"/>
  <c r="F9" i="28"/>
  <c r="G8" i="28"/>
  <c r="F8" i="28"/>
  <c r="G7" i="28"/>
  <c r="F7" i="28"/>
  <c r="G6" i="28"/>
  <c r="F6" i="28"/>
  <c r="B3" i="28"/>
  <c r="E87" i="27"/>
  <c r="E86" i="27"/>
  <c r="E85" i="27"/>
  <c r="E84" i="27"/>
  <c r="E83" i="27"/>
  <c r="E82" i="27"/>
  <c r="E81" i="27"/>
  <c r="E80" i="27"/>
  <c r="E79" i="27"/>
  <c r="E78" i="27"/>
  <c r="E77" i="27"/>
  <c r="E76" i="27"/>
  <c r="E75" i="27"/>
  <c r="E74" i="27"/>
  <c r="E73" i="27"/>
  <c r="E72" i="27"/>
  <c r="E71" i="27"/>
  <c r="E70" i="27"/>
  <c r="Q60" i="27"/>
  <c r="P60" i="27"/>
  <c r="O60" i="27"/>
  <c r="N60" i="27"/>
  <c r="M60" i="27"/>
  <c r="L60" i="27"/>
  <c r="K60" i="27"/>
  <c r="Q59" i="27"/>
  <c r="P59" i="27"/>
  <c r="O59" i="27"/>
  <c r="N59" i="27"/>
  <c r="M59" i="27"/>
  <c r="L59" i="27"/>
  <c r="K59" i="27"/>
  <c r="Q58" i="27"/>
  <c r="P58" i="27"/>
  <c r="O58" i="27"/>
  <c r="N58" i="27"/>
  <c r="M58" i="27"/>
  <c r="L58" i="27"/>
  <c r="K58" i="27"/>
  <c r="Q57" i="27"/>
  <c r="P57" i="27"/>
  <c r="O57" i="27"/>
  <c r="N57" i="27"/>
  <c r="M57" i="27"/>
  <c r="L57" i="27"/>
  <c r="K57" i="27"/>
  <c r="Q56" i="27"/>
  <c r="P56" i="27"/>
  <c r="O56" i="27"/>
  <c r="N56" i="27"/>
  <c r="M56" i="27"/>
  <c r="L56" i="27"/>
  <c r="K56" i="27"/>
  <c r="Q55" i="27"/>
  <c r="P55" i="27"/>
  <c r="O55" i="27"/>
  <c r="N55" i="27"/>
  <c r="M55" i="27"/>
  <c r="L55" i="27"/>
  <c r="K55" i="27"/>
  <c r="Q54" i="27"/>
  <c r="P54" i="27"/>
  <c r="O54" i="27"/>
  <c r="N54" i="27"/>
  <c r="M54" i="27"/>
  <c r="L54" i="27"/>
  <c r="K54" i="27"/>
  <c r="Q53" i="27"/>
  <c r="P53" i="27"/>
  <c r="O53" i="27"/>
  <c r="N53" i="27"/>
  <c r="M53" i="27"/>
  <c r="L53" i="27"/>
  <c r="K53" i="27"/>
  <c r="Q52" i="27"/>
  <c r="P52" i="27"/>
  <c r="O52" i="27"/>
  <c r="N52" i="27"/>
  <c r="M52" i="27"/>
  <c r="L52" i="27"/>
  <c r="K52" i="27"/>
  <c r="Q51" i="27"/>
  <c r="P51" i="27"/>
  <c r="O51" i="27"/>
  <c r="N51" i="27"/>
  <c r="M51" i="27"/>
  <c r="L51" i="27"/>
  <c r="K51" i="27"/>
  <c r="Q50" i="27"/>
  <c r="P50" i="27"/>
  <c r="O50" i="27"/>
  <c r="N50" i="27"/>
  <c r="M50" i="27"/>
  <c r="L50" i="27"/>
  <c r="K50" i="27"/>
  <c r="Q49" i="27"/>
  <c r="P49" i="27"/>
  <c r="O49" i="27"/>
  <c r="N49" i="27"/>
  <c r="M49" i="27"/>
  <c r="L49" i="27"/>
  <c r="K49" i="27"/>
  <c r="Q48" i="27"/>
  <c r="P48" i="27"/>
  <c r="O48" i="27"/>
  <c r="N48" i="27"/>
  <c r="M48" i="27"/>
  <c r="L48" i="27"/>
  <c r="K48" i="27"/>
  <c r="Q47" i="27"/>
  <c r="P47" i="27"/>
  <c r="O47" i="27"/>
  <c r="N47" i="27"/>
  <c r="M47" i="27"/>
  <c r="L47" i="27"/>
  <c r="K47" i="27"/>
  <c r="Q46" i="27"/>
  <c r="P46" i="27"/>
  <c r="O46" i="27"/>
  <c r="N46" i="27"/>
  <c r="M46" i="27"/>
  <c r="L46" i="27"/>
  <c r="K46" i="27"/>
  <c r="Q45" i="27"/>
  <c r="P45" i="27"/>
  <c r="O45" i="27"/>
  <c r="N45" i="27"/>
  <c r="M45" i="27"/>
  <c r="L45" i="27"/>
  <c r="K45" i="27"/>
  <c r="Q44" i="27"/>
  <c r="P44" i="27"/>
  <c r="O44" i="27"/>
  <c r="N44" i="27"/>
  <c r="M44" i="27"/>
  <c r="L44" i="27"/>
  <c r="K44" i="27"/>
  <c r="Q43" i="27"/>
  <c r="P43" i="27"/>
  <c r="O43" i="27"/>
  <c r="N43" i="27"/>
  <c r="M43" i="27"/>
  <c r="L43" i="27"/>
  <c r="K43" i="27"/>
  <c r="E35" i="27"/>
  <c r="E34" i="27"/>
  <c r="E33" i="27"/>
  <c r="E26" i="27"/>
  <c r="E25" i="27"/>
  <c r="E24" i="27"/>
  <c r="E17" i="27"/>
  <c r="E16" i="27"/>
  <c r="E15" i="27"/>
  <c r="G8" i="27"/>
  <c r="F8" i="27"/>
  <c r="G7" i="27"/>
  <c r="F7" i="27"/>
  <c r="G6" i="27"/>
  <c r="F6" i="27"/>
  <c r="F65" i="26"/>
  <c r="F64" i="26"/>
  <c r="F63" i="26"/>
  <c r="F62" i="26"/>
  <c r="F61" i="26"/>
  <c r="F60" i="26"/>
  <c r="F59" i="26"/>
  <c r="F58" i="26"/>
  <c r="F57" i="26"/>
  <c r="F56" i="26"/>
  <c r="F55" i="26"/>
  <c r="F54" i="26"/>
  <c r="F53" i="26"/>
  <c r="F52" i="26"/>
  <c r="F51" i="26"/>
  <c r="F50" i="26"/>
  <c r="I44" i="26"/>
  <c r="H44" i="26"/>
  <c r="G44" i="26"/>
  <c r="I43" i="26"/>
  <c r="H43" i="26"/>
  <c r="G43" i="26"/>
  <c r="I42" i="26"/>
  <c r="H42" i="26"/>
  <c r="G42" i="26"/>
  <c r="I41" i="26"/>
  <c r="H41" i="26"/>
  <c r="G41" i="26"/>
  <c r="I40" i="26"/>
  <c r="H40" i="26"/>
  <c r="G40" i="26"/>
  <c r="I39" i="26"/>
  <c r="H39" i="26"/>
  <c r="G39" i="26"/>
  <c r="I38" i="26"/>
  <c r="H38" i="26"/>
  <c r="G38" i="26"/>
  <c r="I37" i="26"/>
  <c r="H37" i="26"/>
  <c r="G37" i="26"/>
  <c r="I36" i="26"/>
  <c r="H36" i="26"/>
  <c r="G36" i="26"/>
  <c r="I35" i="26"/>
  <c r="H35" i="26"/>
  <c r="G35" i="26"/>
  <c r="I34" i="26"/>
  <c r="H34" i="26"/>
  <c r="G34" i="26"/>
  <c r="I33" i="26"/>
  <c r="H33" i="26"/>
  <c r="G33" i="26"/>
  <c r="I32" i="26"/>
  <c r="H32" i="26"/>
  <c r="G32" i="26"/>
  <c r="I31" i="26"/>
  <c r="H31" i="26"/>
  <c r="G31" i="26"/>
  <c r="I30" i="26"/>
  <c r="H30" i="26"/>
  <c r="G30" i="26"/>
  <c r="I29" i="26"/>
  <c r="H29" i="26"/>
  <c r="G29" i="26"/>
  <c r="B26" i="26"/>
  <c r="J21" i="26"/>
  <c r="I21" i="26"/>
  <c r="H21" i="26"/>
  <c r="J20" i="26"/>
  <c r="I20" i="26"/>
  <c r="H20" i="26"/>
  <c r="J19" i="26"/>
  <c r="I19" i="26"/>
  <c r="H19" i="26"/>
  <c r="J18" i="26"/>
  <c r="I18" i="26"/>
  <c r="H18" i="26"/>
  <c r="J17" i="26"/>
  <c r="I17" i="26"/>
  <c r="H17" i="26"/>
  <c r="J16" i="26"/>
  <c r="I16" i="26"/>
  <c r="H16" i="26"/>
  <c r="J15" i="26"/>
  <c r="I15" i="26"/>
  <c r="H15" i="26"/>
  <c r="J14" i="26"/>
  <c r="I14" i="26"/>
  <c r="H14" i="26"/>
  <c r="J13" i="26"/>
  <c r="I13" i="26"/>
  <c r="H13" i="26"/>
  <c r="J12" i="26"/>
  <c r="I12" i="26"/>
  <c r="H12" i="26"/>
  <c r="J11" i="26"/>
  <c r="I11" i="26"/>
  <c r="H11" i="26"/>
  <c r="J10" i="26"/>
  <c r="I10" i="26"/>
  <c r="H10" i="26"/>
  <c r="J9" i="26"/>
  <c r="I9" i="26"/>
  <c r="H9" i="26"/>
  <c r="J8" i="26"/>
  <c r="I8" i="26"/>
  <c r="H8" i="26"/>
  <c r="J7" i="26"/>
  <c r="I7" i="26"/>
  <c r="H7" i="26"/>
  <c r="J6" i="26"/>
  <c r="I6" i="26"/>
  <c r="H6" i="26"/>
  <c r="B3" i="26"/>
  <c r="I24" i="25"/>
  <c r="H24" i="25"/>
  <c r="G24" i="25"/>
  <c r="I23" i="25"/>
  <c r="H23" i="25"/>
  <c r="G23" i="25"/>
  <c r="I22" i="25"/>
  <c r="H22" i="25"/>
  <c r="G22" i="25"/>
  <c r="I21" i="25"/>
  <c r="H21" i="25"/>
  <c r="G21" i="25"/>
  <c r="I20" i="25"/>
  <c r="H20" i="25"/>
  <c r="G20" i="25"/>
  <c r="I19" i="25"/>
  <c r="H19" i="25"/>
  <c r="G19" i="25"/>
  <c r="I18" i="25"/>
  <c r="H18" i="25"/>
  <c r="G18" i="25"/>
  <c r="K11" i="25"/>
  <c r="J11" i="25"/>
  <c r="I11" i="25"/>
  <c r="H11" i="25"/>
  <c r="K10" i="25"/>
  <c r="J10" i="25"/>
  <c r="I10" i="25"/>
  <c r="H10" i="25"/>
  <c r="K9" i="25"/>
  <c r="J9" i="25"/>
  <c r="I9" i="25"/>
  <c r="H9" i="25"/>
  <c r="K8" i="25"/>
  <c r="J8" i="25"/>
  <c r="I8" i="25"/>
  <c r="H8" i="25"/>
  <c r="K7" i="25"/>
  <c r="J7" i="25"/>
  <c r="I7" i="25"/>
  <c r="H7" i="25"/>
  <c r="K6" i="25"/>
  <c r="J6" i="25"/>
  <c r="I6" i="25"/>
  <c r="H6" i="25"/>
  <c r="F44" i="24"/>
  <c r="F43" i="24"/>
  <c r="F42" i="24"/>
  <c r="F41" i="24"/>
  <c r="F40" i="24"/>
  <c r="F39" i="24"/>
  <c r="F38" i="24"/>
  <c r="F37" i="24"/>
  <c r="F36" i="24"/>
  <c r="F35" i="24"/>
  <c r="F34" i="24"/>
  <c r="F33" i="24"/>
  <c r="F32" i="24"/>
  <c r="F31" i="24"/>
  <c r="F30" i="24"/>
  <c r="F29" i="24"/>
  <c r="Q21" i="24"/>
  <c r="P21" i="24"/>
  <c r="O21" i="24"/>
  <c r="N21" i="24"/>
  <c r="M21" i="24"/>
  <c r="L21" i="24"/>
  <c r="K21" i="24"/>
  <c r="Q20" i="24"/>
  <c r="P20" i="24"/>
  <c r="O20" i="24"/>
  <c r="N20" i="24"/>
  <c r="M20" i="24"/>
  <c r="L20" i="24"/>
  <c r="K20" i="24"/>
  <c r="Q19" i="24"/>
  <c r="P19" i="24"/>
  <c r="O19" i="24"/>
  <c r="N19" i="24"/>
  <c r="M19" i="24"/>
  <c r="L19" i="24"/>
  <c r="K19" i="24"/>
  <c r="Q18" i="24"/>
  <c r="P18" i="24"/>
  <c r="O18" i="24"/>
  <c r="N18" i="24"/>
  <c r="M18" i="24"/>
  <c r="L18" i="24"/>
  <c r="K18" i="24"/>
  <c r="Q17" i="24"/>
  <c r="P17" i="24"/>
  <c r="O17" i="24"/>
  <c r="N17" i="24"/>
  <c r="M17" i="24"/>
  <c r="L17" i="24"/>
  <c r="K17" i="24"/>
  <c r="Q16" i="24"/>
  <c r="P16" i="24"/>
  <c r="O16" i="24"/>
  <c r="N16" i="24"/>
  <c r="M16" i="24"/>
  <c r="L16" i="24"/>
  <c r="K16" i="24"/>
  <c r="Q15" i="24"/>
  <c r="P15" i="24"/>
  <c r="O15" i="24"/>
  <c r="N15" i="24"/>
  <c r="M15" i="24"/>
  <c r="L15" i="24"/>
  <c r="K15" i="24"/>
  <c r="Q14" i="24"/>
  <c r="P14" i="24"/>
  <c r="O14" i="24"/>
  <c r="N14" i="24"/>
  <c r="M14" i="24"/>
  <c r="L14" i="24"/>
  <c r="K14" i="24"/>
  <c r="Q13" i="24"/>
  <c r="P13" i="24"/>
  <c r="O13" i="24"/>
  <c r="N13" i="24"/>
  <c r="M13" i="24"/>
  <c r="L13" i="24"/>
  <c r="K13" i="24"/>
  <c r="Q12" i="24"/>
  <c r="P12" i="24"/>
  <c r="O12" i="24"/>
  <c r="N12" i="24"/>
  <c r="M12" i="24"/>
  <c r="L12" i="24"/>
  <c r="K12" i="24"/>
  <c r="Q11" i="24"/>
  <c r="P11" i="24"/>
  <c r="O11" i="24"/>
  <c r="N11" i="24"/>
  <c r="M11" i="24"/>
  <c r="L11" i="24"/>
  <c r="K11" i="24"/>
  <c r="Q10" i="24"/>
  <c r="P10" i="24"/>
  <c r="O10" i="24"/>
  <c r="N10" i="24"/>
  <c r="M10" i="24"/>
  <c r="L10" i="24"/>
  <c r="K10" i="24"/>
  <c r="Q9" i="24"/>
  <c r="P9" i="24"/>
  <c r="O9" i="24"/>
  <c r="N9" i="24"/>
  <c r="M9" i="24"/>
  <c r="L9" i="24"/>
  <c r="K9" i="24"/>
  <c r="Q8" i="24"/>
  <c r="P8" i="24"/>
  <c r="O8" i="24"/>
  <c r="N8" i="24"/>
  <c r="M8" i="24"/>
  <c r="L8" i="24"/>
  <c r="K8" i="24"/>
  <c r="Q7" i="24"/>
  <c r="P7" i="24"/>
  <c r="O7" i="24"/>
  <c r="N7" i="24"/>
  <c r="M7" i="24"/>
  <c r="L7" i="24"/>
  <c r="K7" i="24"/>
  <c r="Q6" i="24"/>
  <c r="P6" i="24"/>
  <c r="O6" i="24"/>
  <c r="N6" i="24"/>
  <c r="M6" i="24"/>
  <c r="L6" i="24"/>
  <c r="K6" i="24"/>
  <c r="W23" i="23"/>
  <c r="V23" i="23"/>
  <c r="U23" i="23"/>
  <c r="T23" i="23"/>
  <c r="S23" i="23"/>
  <c r="R23" i="23"/>
  <c r="Q23" i="23"/>
  <c r="W22" i="23"/>
  <c r="V22" i="23"/>
  <c r="U22" i="23"/>
  <c r="T22" i="23"/>
  <c r="S22" i="23"/>
  <c r="R22" i="23"/>
  <c r="Q22" i="23"/>
  <c r="W21" i="23"/>
  <c r="V21" i="23"/>
  <c r="U21" i="23"/>
  <c r="T21" i="23"/>
  <c r="S21" i="23"/>
  <c r="R21" i="23"/>
  <c r="Q21" i="23"/>
  <c r="W20" i="23"/>
  <c r="V20" i="23"/>
  <c r="U20" i="23"/>
  <c r="T20" i="23"/>
  <c r="S20" i="23"/>
  <c r="R20" i="23"/>
  <c r="Q20" i="23"/>
  <c r="W19" i="23"/>
  <c r="V19" i="23"/>
  <c r="U19" i="23"/>
  <c r="T19" i="23"/>
  <c r="S19" i="23"/>
  <c r="R19" i="23"/>
  <c r="Q19" i="23"/>
  <c r="W18" i="23"/>
  <c r="V18" i="23"/>
  <c r="U18" i="23"/>
  <c r="T18" i="23"/>
  <c r="S18" i="23"/>
  <c r="R18" i="23"/>
  <c r="Q18" i="23"/>
  <c r="W17" i="23"/>
  <c r="V17" i="23"/>
  <c r="U17" i="23"/>
  <c r="T17" i="23"/>
  <c r="S17" i="23"/>
  <c r="R17" i="23"/>
  <c r="Q17" i="23"/>
  <c r="W16" i="23"/>
  <c r="V16" i="23"/>
  <c r="U16" i="23"/>
  <c r="T16" i="23"/>
  <c r="S16" i="23"/>
  <c r="R16" i="23"/>
  <c r="Q16" i="23"/>
  <c r="W15" i="23"/>
  <c r="V15" i="23"/>
  <c r="U15" i="23"/>
  <c r="T15" i="23"/>
  <c r="S15" i="23"/>
  <c r="R15" i="23"/>
  <c r="Q15" i="23"/>
  <c r="W14" i="23"/>
  <c r="V14" i="23"/>
  <c r="U14" i="23"/>
  <c r="T14" i="23"/>
  <c r="S14" i="23"/>
  <c r="R14" i="23"/>
  <c r="Q14" i="23"/>
  <c r="W13" i="23"/>
  <c r="V13" i="23"/>
  <c r="U13" i="23"/>
  <c r="T13" i="23"/>
  <c r="S13" i="23"/>
  <c r="R13" i="23"/>
  <c r="Q13" i="23"/>
  <c r="W12" i="23"/>
  <c r="V12" i="23"/>
  <c r="U12" i="23"/>
  <c r="T12" i="23"/>
  <c r="S12" i="23"/>
  <c r="R12" i="23"/>
  <c r="Q12" i="23"/>
  <c r="W11" i="23"/>
  <c r="V11" i="23"/>
  <c r="U11" i="23"/>
  <c r="T11" i="23"/>
  <c r="S11" i="23"/>
  <c r="R11" i="23"/>
  <c r="Q11" i="23"/>
  <c r="W10" i="23"/>
  <c r="V10" i="23"/>
  <c r="U10" i="23"/>
  <c r="T10" i="23"/>
  <c r="S10" i="23"/>
  <c r="R10" i="23"/>
  <c r="Q10" i="23"/>
  <c r="W9" i="23"/>
  <c r="V9" i="23"/>
  <c r="U9" i="23"/>
  <c r="T9" i="23"/>
  <c r="S9" i="23"/>
  <c r="R9" i="23"/>
  <c r="Q9" i="23"/>
  <c r="W8" i="23"/>
  <c r="V8" i="23"/>
  <c r="U8" i="23"/>
  <c r="T8" i="23"/>
  <c r="S8" i="23"/>
  <c r="R8" i="23"/>
  <c r="Q8" i="23"/>
  <c r="K68" i="22"/>
  <c r="J68" i="22"/>
  <c r="J79" i="22" s="1"/>
  <c r="I68" i="22"/>
  <c r="I79" i="22" s="1"/>
  <c r="K79" i="22" s="1"/>
  <c r="H68" i="22"/>
  <c r="H79" i="22" s="1"/>
  <c r="E68" i="22"/>
  <c r="D68" i="22"/>
  <c r="D79" i="22" s="1"/>
  <c r="C68" i="22"/>
  <c r="C79" i="22" s="1"/>
  <c r="K67" i="22"/>
  <c r="J67" i="22"/>
  <c r="L67" i="22" s="1"/>
  <c r="I67" i="22"/>
  <c r="H67" i="22"/>
  <c r="K66" i="22"/>
  <c r="J66" i="22"/>
  <c r="L66" i="22" s="1"/>
  <c r="I66" i="22"/>
  <c r="H66" i="22"/>
  <c r="C66" i="22"/>
  <c r="K65" i="22"/>
  <c r="J65" i="22"/>
  <c r="L65" i="22" s="1"/>
  <c r="I65" i="22"/>
  <c r="H65" i="22"/>
  <c r="D65" i="22"/>
  <c r="K64" i="22"/>
  <c r="J64" i="22"/>
  <c r="L64" i="22" s="1"/>
  <c r="I64" i="22"/>
  <c r="H64" i="22"/>
  <c r="K63" i="22"/>
  <c r="J63" i="22"/>
  <c r="L63" i="22" s="1"/>
  <c r="I63" i="22"/>
  <c r="H63" i="22"/>
  <c r="K62" i="22"/>
  <c r="J62" i="22"/>
  <c r="L62" i="22" s="1"/>
  <c r="I62" i="22"/>
  <c r="H62" i="22"/>
  <c r="C62" i="22"/>
  <c r="K61" i="22"/>
  <c r="J61" i="22"/>
  <c r="L61" i="22" s="1"/>
  <c r="I61" i="22"/>
  <c r="H61" i="22"/>
  <c r="D61" i="22"/>
  <c r="L48" i="22"/>
  <c r="K48" i="22"/>
  <c r="E48" i="22"/>
  <c r="L47" i="22"/>
  <c r="K47" i="22"/>
  <c r="E47" i="22"/>
  <c r="D47" i="22"/>
  <c r="D67" i="22" s="1"/>
  <c r="C47" i="22"/>
  <c r="C67" i="22" s="1"/>
  <c r="L46" i="22"/>
  <c r="K46" i="22"/>
  <c r="D46" i="22"/>
  <c r="D66" i="22" s="1"/>
  <c r="E66" i="22" s="1"/>
  <c r="C46" i="22"/>
  <c r="L45" i="22"/>
  <c r="K45" i="22"/>
  <c r="D45" i="22"/>
  <c r="C45" i="22"/>
  <c r="C65" i="22" s="1"/>
  <c r="E65" i="22" s="1"/>
  <c r="L44" i="22"/>
  <c r="K44" i="22"/>
  <c r="D44" i="22"/>
  <c r="D64" i="22" s="1"/>
  <c r="C44" i="22"/>
  <c r="C64" i="22" s="1"/>
  <c r="L43" i="22"/>
  <c r="K43" i="22"/>
  <c r="E43" i="22"/>
  <c r="D43" i="22"/>
  <c r="D63" i="22" s="1"/>
  <c r="E63" i="22" s="1"/>
  <c r="C43" i="22"/>
  <c r="C63" i="22" s="1"/>
  <c r="L42" i="22"/>
  <c r="K42" i="22"/>
  <c r="D42" i="22"/>
  <c r="D62" i="22" s="1"/>
  <c r="E62" i="22" s="1"/>
  <c r="C42" i="22"/>
  <c r="L41" i="22"/>
  <c r="K41" i="22"/>
  <c r="D41" i="22"/>
  <c r="C41" i="22"/>
  <c r="C61" i="22" s="1"/>
  <c r="E61" i="22" s="1"/>
  <c r="J40" i="22"/>
  <c r="J78" i="22" s="1"/>
  <c r="I40" i="22"/>
  <c r="L40" i="22" s="1"/>
  <c r="H40" i="22"/>
  <c r="H78" i="22" s="1"/>
  <c r="C40" i="22"/>
  <c r="C78" i="22" s="1"/>
  <c r="L39" i="22"/>
  <c r="K39" i="22"/>
  <c r="D39" i="22"/>
  <c r="D60" i="22" s="1"/>
  <c r="E60" i="22" s="1"/>
  <c r="C39" i="22"/>
  <c r="C60" i="22" s="1"/>
  <c r="L38" i="22"/>
  <c r="K38" i="22"/>
  <c r="E38" i="22"/>
  <c r="D38" i="22"/>
  <c r="D59" i="22" s="1"/>
  <c r="C38" i="22"/>
  <c r="C59" i="22" s="1"/>
  <c r="C76" i="22" s="1"/>
  <c r="K37" i="22"/>
  <c r="J37" i="22"/>
  <c r="L37" i="22" s="1"/>
  <c r="I37" i="22"/>
  <c r="H37" i="22"/>
  <c r="E37" i="22"/>
  <c r="D37" i="22"/>
  <c r="C37" i="22"/>
  <c r="K36" i="22"/>
  <c r="J36" i="22"/>
  <c r="J58" i="22" s="1"/>
  <c r="I36" i="22"/>
  <c r="I58" i="22" s="1"/>
  <c r="H36" i="22"/>
  <c r="H58" i="22" s="1"/>
  <c r="H76" i="22" s="1"/>
  <c r="C36" i="22"/>
  <c r="K35" i="22"/>
  <c r="J35" i="22"/>
  <c r="J60" i="22" s="1"/>
  <c r="L60" i="22" s="1"/>
  <c r="I35" i="22"/>
  <c r="I60" i="22" s="1"/>
  <c r="H35" i="22"/>
  <c r="H60" i="22" s="1"/>
  <c r="E35" i="22"/>
  <c r="D35" i="22"/>
  <c r="C35" i="22"/>
  <c r="K34" i="22"/>
  <c r="J34" i="22"/>
  <c r="J59" i="22" s="1"/>
  <c r="I34" i="22"/>
  <c r="I59" i="22" s="1"/>
  <c r="H34" i="22"/>
  <c r="H59" i="22" s="1"/>
  <c r="E34" i="22"/>
  <c r="D34" i="22"/>
  <c r="D58" i="22" s="1"/>
  <c r="C34" i="22"/>
  <c r="C58" i="22" s="1"/>
  <c r="C77" i="22" s="1"/>
  <c r="K33" i="22"/>
  <c r="J33" i="22"/>
  <c r="L33" i="22" s="1"/>
  <c r="I33" i="22"/>
  <c r="H33" i="22"/>
  <c r="E33" i="22"/>
  <c r="D33" i="22"/>
  <c r="C33" i="22"/>
  <c r="L24" i="22"/>
  <c r="K24" i="22"/>
  <c r="L23" i="22"/>
  <c r="K23" i="22"/>
  <c r="E23" i="22"/>
  <c r="L22" i="22"/>
  <c r="K22" i="22"/>
  <c r="E22" i="22"/>
  <c r="L21" i="22"/>
  <c r="K21" i="22"/>
  <c r="E21" i="22"/>
  <c r="L20" i="22"/>
  <c r="K20" i="22"/>
  <c r="E20" i="22"/>
  <c r="L19" i="22"/>
  <c r="K19" i="22"/>
  <c r="E19" i="22"/>
  <c r="L18" i="22"/>
  <c r="K18" i="22"/>
  <c r="E18" i="22"/>
  <c r="L17" i="22"/>
  <c r="K17" i="22"/>
  <c r="E17" i="22"/>
  <c r="L16" i="22"/>
  <c r="K16" i="22"/>
  <c r="E16" i="22"/>
  <c r="L15" i="22"/>
  <c r="K15" i="22"/>
  <c r="E15" i="22"/>
  <c r="L14" i="22"/>
  <c r="J14" i="22"/>
  <c r="I14" i="22"/>
  <c r="H14" i="22"/>
  <c r="K14" i="22" s="1"/>
  <c r="E14" i="22"/>
  <c r="L13" i="22"/>
  <c r="K13" i="22"/>
  <c r="E13" i="22"/>
  <c r="L12" i="22"/>
  <c r="K12" i="22"/>
  <c r="D12" i="22"/>
  <c r="E12" i="22" s="1"/>
  <c r="C12" i="22"/>
  <c r="L11" i="22"/>
  <c r="K11" i="22"/>
  <c r="E11" i="22"/>
  <c r="J10" i="22"/>
  <c r="I10" i="22"/>
  <c r="L10" i="22" s="1"/>
  <c r="H10" i="22"/>
  <c r="E10" i="22"/>
  <c r="L9" i="22"/>
  <c r="K9" i="22"/>
  <c r="D9" i="22"/>
  <c r="E9" i="22" s="1"/>
  <c r="C9" i="22"/>
  <c r="L8" i="22"/>
  <c r="K8" i="22"/>
  <c r="E8" i="22"/>
  <c r="L7" i="22"/>
  <c r="K7" i="22"/>
  <c r="E7" i="22"/>
  <c r="J6" i="22"/>
  <c r="L6" i="22" s="1"/>
  <c r="I6" i="22"/>
  <c r="K6" i="22" s="1"/>
  <c r="H6" i="22"/>
  <c r="D6" i="22"/>
  <c r="E6" i="22" s="1"/>
  <c r="C6" i="22"/>
  <c r="L46" i="21"/>
  <c r="K46" i="21"/>
  <c r="E46" i="21"/>
  <c r="I45" i="21"/>
  <c r="D45" i="21"/>
  <c r="C45" i="21"/>
  <c r="E45" i="21" s="1"/>
  <c r="I44" i="21"/>
  <c r="D44" i="21"/>
  <c r="C44" i="21"/>
  <c r="E44" i="21" s="1"/>
  <c r="L35" i="21"/>
  <c r="K35" i="21"/>
  <c r="L34" i="21"/>
  <c r="K34" i="21"/>
  <c r="E34" i="21"/>
  <c r="L33" i="21"/>
  <c r="K33" i="21"/>
  <c r="E33" i="21"/>
  <c r="L32" i="21"/>
  <c r="K32" i="21"/>
  <c r="E32" i="21"/>
  <c r="L31" i="21"/>
  <c r="J31" i="21"/>
  <c r="I31" i="21"/>
  <c r="H31" i="21"/>
  <c r="K31" i="21" s="1"/>
  <c r="E31" i="21"/>
  <c r="J30" i="21"/>
  <c r="L30" i="21" s="1"/>
  <c r="I30" i="21"/>
  <c r="K30" i="21" s="1"/>
  <c r="H30" i="21"/>
  <c r="H44" i="21" s="1"/>
  <c r="D30" i="21"/>
  <c r="E30" i="21" s="1"/>
  <c r="C30" i="21"/>
  <c r="J29" i="21"/>
  <c r="L29" i="21" s="1"/>
  <c r="I29" i="21"/>
  <c r="K29" i="21" s="1"/>
  <c r="H29" i="21"/>
  <c r="E29" i="21"/>
  <c r="L28" i="21"/>
  <c r="J28" i="21"/>
  <c r="J45" i="21" s="1"/>
  <c r="L45" i="21" s="1"/>
  <c r="I28" i="21"/>
  <c r="H28" i="21"/>
  <c r="H45" i="21" s="1"/>
  <c r="E28" i="21"/>
  <c r="J27" i="21"/>
  <c r="L27" i="21" s="1"/>
  <c r="I27" i="21"/>
  <c r="D27" i="21"/>
  <c r="E27" i="21" s="1"/>
  <c r="C27" i="21"/>
  <c r="L18" i="21"/>
  <c r="K18" i="21"/>
  <c r="L17" i="21"/>
  <c r="K17" i="21"/>
  <c r="L16" i="21"/>
  <c r="K16" i="21"/>
  <c r="E16" i="21"/>
  <c r="L15" i="21"/>
  <c r="K15" i="21"/>
  <c r="E15" i="21"/>
  <c r="L14" i="21"/>
  <c r="J14" i="21"/>
  <c r="I14" i="21"/>
  <c r="H14" i="21"/>
  <c r="K14" i="21" s="1"/>
  <c r="E14" i="21"/>
  <c r="L13" i="21"/>
  <c r="K13" i="21"/>
  <c r="E13" i="21"/>
  <c r="L12" i="21"/>
  <c r="K12" i="21"/>
  <c r="D12" i="21"/>
  <c r="E12" i="21" s="1"/>
  <c r="C12" i="21"/>
  <c r="L11" i="21"/>
  <c r="K11" i="21"/>
  <c r="E11" i="21"/>
  <c r="J10" i="21"/>
  <c r="I10" i="21"/>
  <c r="L10" i="21" s="1"/>
  <c r="H10" i="21"/>
  <c r="E10" i="21"/>
  <c r="L9" i="21"/>
  <c r="K9" i="21"/>
  <c r="D9" i="21"/>
  <c r="E9" i="21" s="1"/>
  <c r="C9" i="21"/>
  <c r="L8" i="21"/>
  <c r="K8" i="21"/>
  <c r="E8" i="21"/>
  <c r="L7" i="21"/>
  <c r="K7" i="21"/>
  <c r="E7" i="21"/>
  <c r="J6" i="21"/>
  <c r="L6" i="21" s="1"/>
  <c r="I6" i="21"/>
  <c r="K6" i="21" s="1"/>
  <c r="H6" i="21"/>
  <c r="D6" i="21"/>
  <c r="E6" i="21" s="1"/>
  <c r="C6" i="21"/>
  <c r="S21" i="20"/>
  <c r="R21" i="20"/>
  <c r="Q21" i="20"/>
  <c r="P21" i="20"/>
  <c r="O21" i="20"/>
  <c r="N21" i="20"/>
  <c r="M21" i="20"/>
  <c r="L21" i="20"/>
  <c r="S20" i="20"/>
  <c r="R20" i="20"/>
  <c r="Q20" i="20"/>
  <c r="P20" i="20"/>
  <c r="O20" i="20"/>
  <c r="N20" i="20"/>
  <c r="M20" i="20"/>
  <c r="L20" i="20"/>
  <c r="S19" i="20"/>
  <c r="R19" i="20"/>
  <c r="Q19" i="20"/>
  <c r="P19" i="20"/>
  <c r="O19" i="20"/>
  <c r="N19" i="20"/>
  <c r="M19" i="20"/>
  <c r="L19" i="20"/>
  <c r="S18" i="20"/>
  <c r="R18" i="20"/>
  <c r="Q18" i="20"/>
  <c r="P18" i="20"/>
  <c r="O18" i="20"/>
  <c r="N18" i="20"/>
  <c r="M18" i="20"/>
  <c r="L18" i="20"/>
  <c r="S17" i="20"/>
  <c r="R17" i="20"/>
  <c r="Q17" i="20"/>
  <c r="P17" i="20"/>
  <c r="O17" i="20"/>
  <c r="N17" i="20"/>
  <c r="M17" i="20"/>
  <c r="L17" i="20"/>
  <c r="S16" i="20"/>
  <c r="R16" i="20"/>
  <c r="Q16" i="20"/>
  <c r="P16" i="20"/>
  <c r="O16" i="20"/>
  <c r="N16" i="20"/>
  <c r="M16" i="20"/>
  <c r="L16" i="20"/>
  <c r="S15" i="20"/>
  <c r="R15" i="20"/>
  <c r="Q15" i="20"/>
  <c r="P15" i="20"/>
  <c r="O15" i="20"/>
  <c r="N15" i="20"/>
  <c r="M15" i="20"/>
  <c r="L15" i="20"/>
  <c r="S14" i="20"/>
  <c r="R14" i="20"/>
  <c r="Q14" i="20"/>
  <c r="P14" i="20"/>
  <c r="O14" i="20"/>
  <c r="N14" i="20"/>
  <c r="M14" i="20"/>
  <c r="L14" i="20"/>
  <c r="S13" i="20"/>
  <c r="R13" i="20"/>
  <c r="Q13" i="20"/>
  <c r="P13" i="20"/>
  <c r="O13" i="20"/>
  <c r="N13" i="20"/>
  <c r="M13" i="20"/>
  <c r="L13" i="20"/>
  <c r="S12" i="20"/>
  <c r="R12" i="20"/>
  <c r="Q12" i="20"/>
  <c r="P12" i="20"/>
  <c r="O12" i="20"/>
  <c r="N12" i="20"/>
  <c r="M12" i="20"/>
  <c r="L12" i="20"/>
  <c r="S11" i="20"/>
  <c r="R11" i="20"/>
  <c r="Q11" i="20"/>
  <c r="P11" i="20"/>
  <c r="O11" i="20"/>
  <c r="N11" i="20"/>
  <c r="M11" i="20"/>
  <c r="L11" i="20"/>
  <c r="S10" i="20"/>
  <c r="R10" i="20"/>
  <c r="Q10" i="20"/>
  <c r="P10" i="20"/>
  <c r="O10" i="20"/>
  <c r="N10" i="20"/>
  <c r="M10" i="20"/>
  <c r="L10" i="20"/>
  <c r="S9" i="20"/>
  <c r="R9" i="20"/>
  <c r="Q9" i="20"/>
  <c r="P9" i="20"/>
  <c r="O9" i="20"/>
  <c r="N9" i="20"/>
  <c r="M9" i="20"/>
  <c r="L9" i="20"/>
  <c r="S8" i="20"/>
  <c r="R8" i="20"/>
  <c r="Q8" i="20"/>
  <c r="P8" i="20"/>
  <c r="O8" i="20"/>
  <c r="N8" i="20"/>
  <c r="M8" i="20"/>
  <c r="L8" i="20"/>
  <c r="S7" i="20"/>
  <c r="R7" i="20"/>
  <c r="Q7" i="20"/>
  <c r="P7" i="20"/>
  <c r="O7" i="20"/>
  <c r="N7" i="20"/>
  <c r="M7" i="20"/>
  <c r="L7" i="20"/>
  <c r="S6" i="20"/>
  <c r="R6" i="20"/>
  <c r="Q6" i="20"/>
  <c r="P6" i="20"/>
  <c r="O6" i="20"/>
  <c r="N6" i="20"/>
  <c r="M6" i="20"/>
  <c r="L6" i="20"/>
  <c r="G44" i="19"/>
  <c r="G43" i="19"/>
  <c r="G42" i="19"/>
  <c r="G41" i="19"/>
  <c r="G40" i="19"/>
  <c r="G39" i="19"/>
  <c r="G38" i="19"/>
  <c r="G37" i="19"/>
  <c r="G36" i="19"/>
  <c r="G35" i="19"/>
  <c r="G34" i="19"/>
  <c r="G33" i="19"/>
  <c r="G32" i="19"/>
  <c r="G31" i="19"/>
  <c r="G30" i="19"/>
  <c r="G29" i="19"/>
  <c r="S21" i="19"/>
  <c r="R21" i="19"/>
  <c r="Q21" i="19"/>
  <c r="P21" i="19"/>
  <c r="O21" i="19"/>
  <c r="N21" i="19"/>
  <c r="M21" i="19"/>
  <c r="L21" i="19"/>
  <c r="S20" i="19"/>
  <c r="R20" i="19"/>
  <c r="Q20" i="19"/>
  <c r="P20" i="19"/>
  <c r="O20" i="19"/>
  <c r="N20" i="19"/>
  <c r="M20" i="19"/>
  <c r="L20" i="19"/>
  <c r="S19" i="19"/>
  <c r="R19" i="19"/>
  <c r="Q19" i="19"/>
  <c r="P19" i="19"/>
  <c r="O19" i="19"/>
  <c r="N19" i="19"/>
  <c r="M19" i="19"/>
  <c r="L19" i="19"/>
  <c r="S18" i="19"/>
  <c r="R18" i="19"/>
  <c r="Q18" i="19"/>
  <c r="P18" i="19"/>
  <c r="O18" i="19"/>
  <c r="N18" i="19"/>
  <c r="M18" i="19"/>
  <c r="L18" i="19"/>
  <c r="S17" i="19"/>
  <c r="R17" i="19"/>
  <c r="Q17" i="19"/>
  <c r="P17" i="19"/>
  <c r="O17" i="19"/>
  <c r="N17" i="19"/>
  <c r="M17" i="19"/>
  <c r="L17" i="19"/>
  <c r="S16" i="19"/>
  <c r="R16" i="19"/>
  <c r="Q16" i="19"/>
  <c r="P16" i="19"/>
  <c r="O16" i="19"/>
  <c r="N16" i="19"/>
  <c r="M16" i="19"/>
  <c r="L16" i="19"/>
  <c r="S15" i="19"/>
  <c r="R15" i="19"/>
  <c r="Q15" i="19"/>
  <c r="P15" i="19"/>
  <c r="O15" i="19"/>
  <c r="N15" i="19"/>
  <c r="M15" i="19"/>
  <c r="L15" i="19"/>
  <c r="S14" i="19"/>
  <c r="R14" i="19"/>
  <c r="Q14" i="19"/>
  <c r="P14" i="19"/>
  <c r="O14" i="19"/>
  <c r="N14" i="19"/>
  <c r="M14" i="19"/>
  <c r="L14" i="19"/>
  <c r="S13" i="19"/>
  <c r="R13" i="19"/>
  <c r="Q13" i="19"/>
  <c r="P13" i="19"/>
  <c r="O13" i="19"/>
  <c r="N13" i="19"/>
  <c r="M13" i="19"/>
  <c r="L13" i="19"/>
  <c r="S12" i="19"/>
  <c r="R12" i="19"/>
  <c r="Q12" i="19"/>
  <c r="P12" i="19"/>
  <c r="O12" i="19"/>
  <c r="N12" i="19"/>
  <c r="M12" i="19"/>
  <c r="L12" i="19"/>
  <c r="S11" i="19"/>
  <c r="R11" i="19"/>
  <c r="Q11" i="19"/>
  <c r="P11" i="19"/>
  <c r="O11" i="19"/>
  <c r="N11" i="19"/>
  <c r="M11" i="19"/>
  <c r="L11" i="19"/>
  <c r="S10" i="19"/>
  <c r="R10" i="19"/>
  <c r="Q10" i="19"/>
  <c r="P10" i="19"/>
  <c r="O10" i="19"/>
  <c r="N10" i="19"/>
  <c r="M10" i="19"/>
  <c r="L10" i="19"/>
  <c r="S9" i="19"/>
  <c r="R9" i="19"/>
  <c r="Q9" i="19"/>
  <c r="P9" i="19"/>
  <c r="O9" i="19"/>
  <c r="N9" i="19"/>
  <c r="M9" i="19"/>
  <c r="L9" i="19"/>
  <c r="S8" i="19"/>
  <c r="R8" i="19"/>
  <c r="Q8" i="19"/>
  <c r="P8" i="19"/>
  <c r="O8" i="19"/>
  <c r="N8" i="19"/>
  <c r="M8" i="19"/>
  <c r="L8" i="19"/>
  <c r="S7" i="19"/>
  <c r="R7" i="19"/>
  <c r="Q7" i="19"/>
  <c r="P7" i="19"/>
  <c r="O7" i="19"/>
  <c r="N7" i="19"/>
  <c r="M7" i="19"/>
  <c r="L7" i="19"/>
  <c r="S6" i="19"/>
  <c r="R6" i="19"/>
  <c r="Q6" i="19"/>
  <c r="P6" i="19"/>
  <c r="O6" i="19"/>
  <c r="N6" i="19"/>
  <c r="M6" i="19"/>
  <c r="L6" i="19"/>
  <c r="S9" i="18"/>
  <c r="R9" i="18"/>
  <c r="Q9" i="18"/>
  <c r="P9" i="18"/>
  <c r="O9" i="18"/>
  <c r="N9" i="18"/>
  <c r="M9" i="18"/>
  <c r="L9" i="18"/>
  <c r="S8" i="18"/>
  <c r="R8" i="18"/>
  <c r="Q8" i="18"/>
  <c r="P8" i="18"/>
  <c r="O8" i="18"/>
  <c r="N8" i="18"/>
  <c r="M8" i="18"/>
  <c r="L8" i="18"/>
  <c r="S7" i="18"/>
  <c r="R7" i="18"/>
  <c r="Q7" i="18"/>
  <c r="P7" i="18"/>
  <c r="O7" i="18"/>
  <c r="N7" i="18"/>
  <c r="M7" i="18"/>
  <c r="L7" i="18"/>
  <c r="S6" i="18"/>
  <c r="R6" i="18"/>
  <c r="Q6" i="18"/>
  <c r="P6" i="18"/>
  <c r="O6" i="18"/>
  <c r="N6" i="18"/>
  <c r="M6" i="18"/>
  <c r="L6" i="18"/>
  <c r="M49" i="17"/>
  <c r="L49" i="17"/>
  <c r="K49" i="17"/>
  <c r="J49" i="17"/>
  <c r="I49" i="17"/>
  <c r="M48" i="17"/>
  <c r="L48" i="17"/>
  <c r="K48" i="17"/>
  <c r="J48" i="17"/>
  <c r="I48" i="17"/>
  <c r="M47" i="17"/>
  <c r="L47" i="17"/>
  <c r="K47" i="17"/>
  <c r="J47" i="17"/>
  <c r="I47" i="17"/>
  <c r="M46" i="17"/>
  <c r="L46" i="17"/>
  <c r="K46" i="17"/>
  <c r="J46" i="17"/>
  <c r="I46" i="17"/>
  <c r="M45" i="17"/>
  <c r="L45" i="17"/>
  <c r="K45" i="17"/>
  <c r="J45" i="17"/>
  <c r="I45" i="17"/>
  <c r="M44" i="17"/>
  <c r="L44" i="17"/>
  <c r="K44" i="17"/>
  <c r="J44" i="17"/>
  <c r="I44" i="17"/>
  <c r="M43" i="17"/>
  <c r="L43" i="17"/>
  <c r="K43" i="17"/>
  <c r="J43" i="17"/>
  <c r="I43" i="17"/>
  <c r="M41" i="17"/>
  <c r="L41" i="17"/>
  <c r="K41" i="17"/>
  <c r="J41" i="17"/>
  <c r="I41" i="17"/>
  <c r="M40" i="17"/>
  <c r="L40" i="17"/>
  <c r="K40" i="17"/>
  <c r="J40" i="17"/>
  <c r="I40" i="17"/>
  <c r="M39" i="17"/>
  <c r="L39" i="17"/>
  <c r="K39" i="17"/>
  <c r="J39" i="17"/>
  <c r="I39" i="17"/>
  <c r="M38" i="17"/>
  <c r="L38" i="17"/>
  <c r="K38" i="17"/>
  <c r="J38" i="17"/>
  <c r="I38" i="17"/>
  <c r="M37" i="17"/>
  <c r="L37" i="17"/>
  <c r="K37" i="17"/>
  <c r="J37" i="17"/>
  <c r="I37" i="17"/>
  <c r="M36" i="17"/>
  <c r="L36" i="17"/>
  <c r="K36" i="17"/>
  <c r="J36" i="17"/>
  <c r="I36" i="17"/>
  <c r="M35" i="17"/>
  <c r="L35" i="17"/>
  <c r="K35" i="17"/>
  <c r="J35" i="17"/>
  <c r="I35" i="17"/>
  <c r="G27" i="17"/>
  <c r="F27" i="17"/>
  <c r="G26" i="17"/>
  <c r="F26" i="17"/>
  <c r="G25" i="17"/>
  <c r="F25" i="17"/>
  <c r="G24" i="17"/>
  <c r="F24" i="17"/>
  <c r="G23" i="17"/>
  <c r="F23" i="17"/>
  <c r="G22" i="17"/>
  <c r="F22" i="17"/>
  <c r="G21" i="17"/>
  <c r="F21" i="17"/>
  <c r="G20" i="17"/>
  <c r="F20" i="17"/>
  <c r="G19" i="17"/>
  <c r="F19" i="17"/>
  <c r="G11" i="17"/>
  <c r="F11" i="17"/>
  <c r="G10" i="17"/>
  <c r="F10" i="17"/>
  <c r="G9" i="17"/>
  <c r="F9" i="17"/>
  <c r="G8" i="17"/>
  <c r="F8" i="17"/>
  <c r="G7" i="17"/>
  <c r="F7" i="17"/>
  <c r="G6" i="17"/>
  <c r="F6" i="17"/>
  <c r="F44" i="16"/>
  <c r="F43" i="16"/>
  <c r="F42" i="16"/>
  <c r="F41" i="16"/>
  <c r="F40" i="16"/>
  <c r="F39" i="16"/>
  <c r="F38" i="16"/>
  <c r="F37" i="16"/>
  <c r="F36" i="16"/>
  <c r="F35" i="16"/>
  <c r="F34" i="16"/>
  <c r="F33" i="16"/>
  <c r="F32" i="16"/>
  <c r="F31" i="16"/>
  <c r="F30" i="16"/>
  <c r="F29" i="16"/>
  <c r="Q21" i="16"/>
  <c r="P21" i="16"/>
  <c r="O21" i="16"/>
  <c r="N21" i="16"/>
  <c r="M21" i="16"/>
  <c r="L21" i="16"/>
  <c r="K21" i="16"/>
  <c r="Q20" i="16"/>
  <c r="P20" i="16"/>
  <c r="O20" i="16"/>
  <c r="N20" i="16"/>
  <c r="M20" i="16"/>
  <c r="L20" i="16"/>
  <c r="K20" i="16"/>
  <c r="Q19" i="16"/>
  <c r="P19" i="16"/>
  <c r="O19" i="16"/>
  <c r="N19" i="16"/>
  <c r="M19" i="16"/>
  <c r="L19" i="16"/>
  <c r="K19" i="16"/>
  <c r="Q18" i="16"/>
  <c r="P18" i="16"/>
  <c r="O18" i="16"/>
  <c r="N18" i="16"/>
  <c r="M18" i="16"/>
  <c r="L18" i="16"/>
  <c r="K18" i="16"/>
  <c r="Q17" i="16"/>
  <c r="P17" i="16"/>
  <c r="O17" i="16"/>
  <c r="N17" i="16"/>
  <c r="M17" i="16"/>
  <c r="L17" i="16"/>
  <c r="K17" i="16"/>
  <c r="Q16" i="16"/>
  <c r="P16" i="16"/>
  <c r="O16" i="16"/>
  <c r="N16" i="16"/>
  <c r="M16" i="16"/>
  <c r="L16" i="16"/>
  <c r="K16" i="16"/>
  <c r="Q15" i="16"/>
  <c r="P15" i="16"/>
  <c r="O15" i="16"/>
  <c r="N15" i="16"/>
  <c r="M15" i="16"/>
  <c r="L15" i="16"/>
  <c r="K15" i="16"/>
  <c r="Q14" i="16"/>
  <c r="P14" i="16"/>
  <c r="O14" i="16"/>
  <c r="N14" i="16"/>
  <c r="M14" i="16"/>
  <c r="L14" i="16"/>
  <c r="K14" i="16"/>
  <c r="Q13" i="16"/>
  <c r="P13" i="16"/>
  <c r="O13" i="16"/>
  <c r="N13" i="16"/>
  <c r="M13" i="16"/>
  <c r="L13" i="16"/>
  <c r="K13" i="16"/>
  <c r="Q12" i="16"/>
  <c r="P12" i="16"/>
  <c r="O12" i="16"/>
  <c r="N12" i="16"/>
  <c r="M12" i="16"/>
  <c r="L12" i="16"/>
  <c r="K12" i="16"/>
  <c r="Q11" i="16"/>
  <c r="P11" i="16"/>
  <c r="O11" i="16"/>
  <c r="N11" i="16"/>
  <c r="M11" i="16"/>
  <c r="L11" i="16"/>
  <c r="K11" i="16"/>
  <c r="Q10" i="16"/>
  <c r="P10" i="16"/>
  <c r="O10" i="16"/>
  <c r="N10" i="16"/>
  <c r="M10" i="16"/>
  <c r="L10" i="16"/>
  <c r="K10" i="16"/>
  <c r="Q9" i="16"/>
  <c r="P9" i="16"/>
  <c r="O9" i="16"/>
  <c r="N9" i="16"/>
  <c r="M9" i="16"/>
  <c r="L9" i="16"/>
  <c r="K9" i="16"/>
  <c r="Q8" i="16"/>
  <c r="P8" i="16"/>
  <c r="O8" i="16"/>
  <c r="N8" i="16"/>
  <c r="M8" i="16"/>
  <c r="L8" i="16"/>
  <c r="K8" i="16"/>
  <c r="Q7" i="16"/>
  <c r="P7" i="16"/>
  <c r="O7" i="16"/>
  <c r="N7" i="16"/>
  <c r="M7" i="16"/>
  <c r="L7" i="16"/>
  <c r="K7" i="16"/>
  <c r="Q6" i="16"/>
  <c r="P6" i="16"/>
  <c r="O6" i="16"/>
  <c r="N6" i="16"/>
  <c r="M6" i="16"/>
  <c r="L6" i="16"/>
  <c r="K6" i="16"/>
  <c r="E53" i="15"/>
  <c r="E52" i="15"/>
  <c r="E51" i="15"/>
  <c r="E50" i="15"/>
  <c r="E49" i="15"/>
  <c r="E48" i="15"/>
  <c r="E47" i="15"/>
  <c r="Q35" i="15"/>
  <c r="P35" i="15"/>
  <c r="O35" i="15"/>
  <c r="N35" i="15"/>
  <c r="M35" i="15"/>
  <c r="L35" i="15"/>
  <c r="K35" i="15"/>
  <c r="Q34" i="15"/>
  <c r="P34" i="15"/>
  <c r="O34" i="15"/>
  <c r="N34" i="15"/>
  <c r="M34" i="15"/>
  <c r="L34" i="15"/>
  <c r="K34" i="15"/>
  <c r="Q33" i="15"/>
  <c r="P33" i="15"/>
  <c r="O33" i="15"/>
  <c r="N33" i="15"/>
  <c r="M33" i="15"/>
  <c r="L33" i="15"/>
  <c r="K33" i="15"/>
  <c r="Q32" i="15"/>
  <c r="P32" i="15"/>
  <c r="O32" i="15"/>
  <c r="N32" i="15"/>
  <c r="M32" i="15"/>
  <c r="L32" i="15"/>
  <c r="K32" i="15"/>
  <c r="Q31" i="15"/>
  <c r="P31" i="15"/>
  <c r="O31" i="15"/>
  <c r="N31" i="15"/>
  <c r="M31" i="15"/>
  <c r="L31" i="15"/>
  <c r="K31" i="15"/>
  <c r="Q30" i="15"/>
  <c r="P30" i="15"/>
  <c r="O30" i="15"/>
  <c r="N30" i="15"/>
  <c r="M30" i="15"/>
  <c r="L30" i="15"/>
  <c r="K30" i="15"/>
  <c r="Q29" i="15"/>
  <c r="P29" i="15"/>
  <c r="O29" i="15"/>
  <c r="N29" i="15"/>
  <c r="M29" i="15"/>
  <c r="L29" i="15"/>
  <c r="K29" i="15"/>
  <c r="Q28" i="15"/>
  <c r="P28" i="15"/>
  <c r="O28" i="15"/>
  <c r="N28" i="15"/>
  <c r="M28" i="15"/>
  <c r="L28" i="15"/>
  <c r="K28" i="15"/>
  <c r="Q27" i="15"/>
  <c r="P27" i="15"/>
  <c r="O27" i="15"/>
  <c r="N27" i="15"/>
  <c r="M27" i="15"/>
  <c r="L27" i="15"/>
  <c r="K27" i="15"/>
  <c r="Q26" i="15"/>
  <c r="P26" i="15"/>
  <c r="O26" i="15"/>
  <c r="N26" i="15"/>
  <c r="M26" i="15"/>
  <c r="L26" i="15"/>
  <c r="K26" i="15"/>
  <c r="Q25" i="15"/>
  <c r="P25" i="15"/>
  <c r="O25" i="15"/>
  <c r="N25" i="15"/>
  <c r="M25" i="15"/>
  <c r="L25" i="15"/>
  <c r="K25" i="15"/>
  <c r="Q24" i="15"/>
  <c r="P24" i="15"/>
  <c r="O24" i="15"/>
  <c r="N24" i="15"/>
  <c r="M24" i="15"/>
  <c r="L24" i="15"/>
  <c r="K24" i="15"/>
  <c r="Q23" i="15"/>
  <c r="P23" i="15"/>
  <c r="O23" i="15"/>
  <c r="N23" i="15"/>
  <c r="M23" i="15"/>
  <c r="L23" i="15"/>
  <c r="K23" i="15"/>
  <c r="Q22" i="15"/>
  <c r="P22" i="15"/>
  <c r="O22" i="15"/>
  <c r="N22" i="15"/>
  <c r="M22" i="15"/>
  <c r="L22" i="15"/>
  <c r="K22" i="15"/>
  <c r="Q21" i="15"/>
  <c r="P21" i="15"/>
  <c r="O21" i="15"/>
  <c r="N21" i="15"/>
  <c r="M21" i="15"/>
  <c r="L21" i="15"/>
  <c r="K21" i="15"/>
  <c r="Q20" i="15"/>
  <c r="P20" i="15"/>
  <c r="O20" i="15"/>
  <c r="N20" i="15"/>
  <c r="M20" i="15"/>
  <c r="L20" i="15"/>
  <c r="K20" i="15"/>
  <c r="Q12" i="15"/>
  <c r="P12" i="15"/>
  <c r="O12" i="15"/>
  <c r="N12" i="15"/>
  <c r="M12" i="15"/>
  <c r="L12" i="15"/>
  <c r="K12" i="15"/>
  <c r="Q11" i="15"/>
  <c r="P11" i="15"/>
  <c r="O11" i="15"/>
  <c r="N11" i="15"/>
  <c r="M11" i="15"/>
  <c r="L11" i="15"/>
  <c r="K11" i="15"/>
  <c r="Q10" i="15"/>
  <c r="P10" i="15"/>
  <c r="O10" i="15"/>
  <c r="N10" i="15"/>
  <c r="M10" i="15"/>
  <c r="L10" i="15"/>
  <c r="K10" i="15"/>
  <c r="Q9" i="15"/>
  <c r="P9" i="15"/>
  <c r="O9" i="15"/>
  <c r="N9" i="15"/>
  <c r="M9" i="15"/>
  <c r="L9" i="15"/>
  <c r="K9" i="15"/>
  <c r="Q8" i="15"/>
  <c r="P8" i="15"/>
  <c r="O8" i="15"/>
  <c r="N8" i="15"/>
  <c r="M8" i="15"/>
  <c r="L8" i="15"/>
  <c r="K8" i="15"/>
  <c r="Q7" i="15"/>
  <c r="P7" i="15"/>
  <c r="O7" i="15"/>
  <c r="N7" i="15"/>
  <c r="M7" i="15"/>
  <c r="L7" i="15"/>
  <c r="K7" i="15"/>
  <c r="Q6" i="15"/>
  <c r="P6" i="15"/>
  <c r="O6" i="15"/>
  <c r="N6" i="15"/>
  <c r="M6" i="15"/>
  <c r="L6" i="15"/>
  <c r="K6" i="15"/>
  <c r="E54" i="14"/>
  <c r="E53" i="14"/>
  <c r="E52" i="14"/>
  <c r="E51" i="14"/>
  <c r="E50" i="14"/>
  <c r="E49" i="14"/>
  <c r="E48" i="14"/>
  <c r="E47" i="14"/>
  <c r="E46" i="14"/>
  <c r="E45" i="14"/>
  <c r="E44" i="14"/>
  <c r="E43" i="14"/>
  <c r="M33" i="14"/>
  <c r="L33" i="14"/>
  <c r="K33" i="14"/>
  <c r="J33" i="14"/>
  <c r="I33" i="14"/>
  <c r="M32" i="14"/>
  <c r="L32" i="14"/>
  <c r="K32" i="14"/>
  <c r="J32" i="14"/>
  <c r="I32" i="14"/>
  <c r="M31" i="14"/>
  <c r="L31" i="14"/>
  <c r="K31" i="14"/>
  <c r="J31" i="14"/>
  <c r="I31" i="14"/>
  <c r="M30" i="14"/>
  <c r="L30" i="14"/>
  <c r="K30" i="14"/>
  <c r="J30" i="14"/>
  <c r="I30" i="14"/>
  <c r="M29" i="14"/>
  <c r="L29" i="14"/>
  <c r="K29" i="14"/>
  <c r="J29" i="14"/>
  <c r="I29" i="14"/>
  <c r="M28" i="14"/>
  <c r="L28" i="14"/>
  <c r="K28" i="14"/>
  <c r="J28" i="14"/>
  <c r="I28" i="14"/>
  <c r="M27" i="14"/>
  <c r="L27" i="14"/>
  <c r="K27" i="14"/>
  <c r="J27" i="14"/>
  <c r="I27" i="14"/>
  <c r="M26" i="14"/>
  <c r="L26" i="14"/>
  <c r="K26" i="14"/>
  <c r="J26" i="14"/>
  <c r="I26" i="14"/>
  <c r="M25" i="14"/>
  <c r="L25" i="14"/>
  <c r="K25" i="14"/>
  <c r="J25" i="14"/>
  <c r="I25" i="14"/>
  <c r="G17" i="14"/>
  <c r="F17" i="14"/>
  <c r="G16" i="14"/>
  <c r="F16" i="14"/>
  <c r="G15" i="14"/>
  <c r="F15" i="14"/>
  <c r="G14" i="14"/>
  <c r="F14" i="14"/>
  <c r="G13" i="14"/>
  <c r="F13" i="14"/>
  <c r="G12" i="14"/>
  <c r="F12" i="14"/>
  <c r="G11" i="14"/>
  <c r="F11" i="14"/>
  <c r="G10" i="14"/>
  <c r="F10" i="14"/>
  <c r="G9" i="14"/>
  <c r="F9" i="14"/>
  <c r="G8" i="14"/>
  <c r="F8" i="14"/>
  <c r="G7" i="14"/>
  <c r="F7" i="14"/>
  <c r="G6" i="14"/>
  <c r="F6" i="14"/>
  <c r="G48" i="13"/>
  <c r="G47" i="13"/>
  <c r="G46" i="13"/>
  <c r="G45" i="13"/>
  <c r="G44" i="13"/>
  <c r="G43" i="13"/>
  <c r="G42" i="13"/>
  <c r="G41" i="13"/>
  <c r="G40" i="13"/>
  <c r="G39" i="13"/>
  <c r="G38" i="13"/>
  <c r="G37" i="13"/>
  <c r="G36" i="13"/>
  <c r="G35" i="13"/>
  <c r="G34" i="13"/>
  <c r="G33" i="13"/>
  <c r="T22" i="13"/>
  <c r="S22" i="13"/>
  <c r="R22" i="13"/>
  <c r="Q22" i="13"/>
  <c r="P22" i="13"/>
  <c r="O22" i="13"/>
  <c r="N22" i="13"/>
  <c r="M22" i="13"/>
  <c r="T21" i="13"/>
  <c r="S21" i="13"/>
  <c r="R21" i="13"/>
  <c r="Q21" i="13"/>
  <c r="P21" i="13"/>
  <c r="O21" i="13"/>
  <c r="N21" i="13"/>
  <c r="M21" i="13"/>
  <c r="T20" i="13"/>
  <c r="S20" i="13"/>
  <c r="R20" i="13"/>
  <c r="Q20" i="13"/>
  <c r="P20" i="13"/>
  <c r="O20" i="13"/>
  <c r="N20" i="13"/>
  <c r="M20" i="13"/>
  <c r="T19" i="13"/>
  <c r="S19" i="13"/>
  <c r="R19" i="13"/>
  <c r="Q19" i="13"/>
  <c r="P19" i="13"/>
  <c r="O19" i="13"/>
  <c r="N19" i="13"/>
  <c r="M19" i="13"/>
  <c r="T18" i="13"/>
  <c r="S18" i="13"/>
  <c r="R18" i="13"/>
  <c r="Q18" i="13"/>
  <c r="P18" i="13"/>
  <c r="O18" i="13"/>
  <c r="N18" i="13"/>
  <c r="M18" i="13"/>
  <c r="T17" i="13"/>
  <c r="S17" i="13"/>
  <c r="R17" i="13"/>
  <c r="Q17" i="13"/>
  <c r="P17" i="13"/>
  <c r="O17" i="13"/>
  <c r="N17" i="13"/>
  <c r="M17" i="13"/>
  <c r="T16" i="13"/>
  <c r="S16" i="13"/>
  <c r="R16" i="13"/>
  <c r="Q16" i="13"/>
  <c r="P16" i="13"/>
  <c r="O16" i="13"/>
  <c r="N16" i="13"/>
  <c r="M16" i="13"/>
  <c r="T15" i="13"/>
  <c r="S15" i="13"/>
  <c r="R15" i="13"/>
  <c r="Q15" i="13"/>
  <c r="P15" i="13"/>
  <c r="O15" i="13"/>
  <c r="N15" i="13"/>
  <c r="M15" i="13"/>
  <c r="T14" i="13"/>
  <c r="S14" i="13"/>
  <c r="R14" i="13"/>
  <c r="Q14" i="13"/>
  <c r="P14" i="13"/>
  <c r="O14" i="13"/>
  <c r="N14" i="13"/>
  <c r="M14" i="13"/>
  <c r="T13" i="13"/>
  <c r="S13" i="13"/>
  <c r="R13" i="13"/>
  <c r="Q13" i="13"/>
  <c r="P13" i="13"/>
  <c r="O13" i="13"/>
  <c r="N13" i="13"/>
  <c r="M13" i="13"/>
  <c r="T12" i="13"/>
  <c r="S12" i="13"/>
  <c r="R12" i="13"/>
  <c r="Q12" i="13"/>
  <c r="P12" i="13"/>
  <c r="O12" i="13"/>
  <c r="N12" i="13"/>
  <c r="M12" i="13"/>
  <c r="T11" i="13"/>
  <c r="S11" i="13"/>
  <c r="R11" i="13"/>
  <c r="Q11" i="13"/>
  <c r="P11" i="13"/>
  <c r="O11" i="13"/>
  <c r="N11" i="13"/>
  <c r="M11" i="13"/>
  <c r="T10" i="13"/>
  <c r="S10" i="13"/>
  <c r="R10" i="13"/>
  <c r="Q10" i="13"/>
  <c r="P10" i="13"/>
  <c r="O10" i="13"/>
  <c r="N10" i="13"/>
  <c r="M10" i="13"/>
  <c r="T9" i="13"/>
  <c r="S9" i="13"/>
  <c r="R9" i="13"/>
  <c r="Q9" i="13"/>
  <c r="P9" i="13"/>
  <c r="O9" i="13"/>
  <c r="N9" i="13"/>
  <c r="M9" i="13"/>
  <c r="T8" i="13"/>
  <c r="S8" i="13"/>
  <c r="R8" i="13"/>
  <c r="Q8" i="13"/>
  <c r="P8" i="13"/>
  <c r="O8" i="13"/>
  <c r="N8" i="13"/>
  <c r="M8" i="13"/>
  <c r="T7" i="13"/>
  <c r="S7" i="13"/>
  <c r="R7" i="13"/>
  <c r="Q7" i="13"/>
  <c r="P7" i="13"/>
  <c r="O7" i="13"/>
  <c r="N7" i="13"/>
  <c r="M7" i="13"/>
  <c r="E48" i="12"/>
  <c r="E47" i="12"/>
  <c r="E46" i="12"/>
  <c r="E45" i="12"/>
  <c r="E44" i="12"/>
  <c r="E43" i="12"/>
  <c r="E42" i="12"/>
  <c r="E41" i="12"/>
  <c r="E40" i="12"/>
  <c r="E39" i="12"/>
  <c r="E38" i="12"/>
  <c r="E37" i="12"/>
  <c r="E36" i="12"/>
  <c r="E35" i="12"/>
  <c r="E34" i="12"/>
  <c r="E33" i="12"/>
  <c r="AF22" i="12"/>
  <c r="AE22" i="12"/>
  <c r="AD22" i="12"/>
  <c r="AC22" i="12"/>
  <c r="AB22" i="12"/>
  <c r="AA22" i="12"/>
  <c r="Z22" i="12"/>
  <c r="Y22" i="12"/>
  <c r="X22" i="12"/>
  <c r="W22" i="12"/>
  <c r="V22" i="12"/>
  <c r="U22" i="12"/>
  <c r="T22" i="12"/>
  <c r="S22" i="12"/>
  <c r="AF21" i="12"/>
  <c r="AE21" i="12"/>
  <c r="AD21" i="12"/>
  <c r="AC21" i="12"/>
  <c r="AB21" i="12"/>
  <c r="AA21" i="12"/>
  <c r="Z21" i="12"/>
  <c r="Y21" i="12"/>
  <c r="X21" i="12"/>
  <c r="W21" i="12"/>
  <c r="V21" i="12"/>
  <c r="U21" i="12"/>
  <c r="T21" i="12"/>
  <c r="S21" i="12"/>
  <c r="AF20" i="12"/>
  <c r="AE20" i="12"/>
  <c r="AD20" i="12"/>
  <c r="AC20" i="12"/>
  <c r="AB20" i="12"/>
  <c r="AA20" i="12"/>
  <c r="Z20" i="12"/>
  <c r="Y20" i="12"/>
  <c r="X20" i="12"/>
  <c r="W20" i="12"/>
  <c r="V20" i="12"/>
  <c r="U20" i="12"/>
  <c r="T20" i="12"/>
  <c r="S20" i="12"/>
  <c r="AF19" i="12"/>
  <c r="AE19" i="12"/>
  <c r="AD19" i="12"/>
  <c r="AC19" i="12"/>
  <c r="AB19" i="12"/>
  <c r="AA19" i="12"/>
  <c r="Z19" i="12"/>
  <c r="Y19" i="12"/>
  <c r="X19" i="12"/>
  <c r="W19" i="12"/>
  <c r="V19" i="12"/>
  <c r="U19" i="12"/>
  <c r="T19" i="12"/>
  <c r="S19" i="12"/>
  <c r="AF18" i="12"/>
  <c r="AE18" i="12"/>
  <c r="AD18" i="12"/>
  <c r="AC18" i="12"/>
  <c r="AB18" i="12"/>
  <c r="AA18" i="12"/>
  <c r="Z18" i="12"/>
  <c r="Y18" i="12"/>
  <c r="X18" i="12"/>
  <c r="W18" i="12"/>
  <c r="V18" i="12"/>
  <c r="U18" i="12"/>
  <c r="T18" i="12"/>
  <c r="S18" i="12"/>
  <c r="AF17" i="12"/>
  <c r="AE17" i="12"/>
  <c r="AD17" i="12"/>
  <c r="AC17" i="12"/>
  <c r="AB17" i="12"/>
  <c r="AA17" i="12"/>
  <c r="Z17" i="12"/>
  <c r="Y17" i="12"/>
  <c r="X17" i="12"/>
  <c r="W17" i="12"/>
  <c r="V17" i="12"/>
  <c r="U17" i="12"/>
  <c r="T17" i="12"/>
  <c r="S17" i="12"/>
  <c r="AF16" i="12"/>
  <c r="AE16" i="12"/>
  <c r="AD16" i="12"/>
  <c r="AC16" i="12"/>
  <c r="AB16" i="12"/>
  <c r="AA16" i="12"/>
  <c r="Z16" i="12"/>
  <c r="Y16" i="12"/>
  <c r="X16" i="12"/>
  <c r="W16" i="12"/>
  <c r="V16" i="12"/>
  <c r="U16" i="12"/>
  <c r="T16" i="12"/>
  <c r="S16" i="12"/>
  <c r="AF15" i="12"/>
  <c r="AE15" i="12"/>
  <c r="AD15" i="12"/>
  <c r="AC15" i="12"/>
  <c r="AB15" i="12"/>
  <c r="AA15" i="12"/>
  <c r="Z15" i="12"/>
  <c r="Y15" i="12"/>
  <c r="X15" i="12"/>
  <c r="W15" i="12"/>
  <c r="V15" i="12"/>
  <c r="U15" i="12"/>
  <c r="T15" i="12"/>
  <c r="S15" i="12"/>
  <c r="AF14" i="12"/>
  <c r="AE14" i="12"/>
  <c r="AD14" i="12"/>
  <c r="AC14" i="12"/>
  <c r="AB14" i="12"/>
  <c r="AA14" i="12"/>
  <c r="Z14" i="12"/>
  <c r="Y14" i="12"/>
  <c r="X14" i="12"/>
  <c r="W14" i="12"/>
  <c r="V14" i="12"/>
  <c r="U14" i="12"/>
  <c r="T14" i="12"/>
  <c r="S14" i="12"/>
  <c r="AF13" i="12"/>
  <c r="AE13" i="12"/>
  <c r="AD13" i="12"/>
  <c r="AC13" i="12"/>
  <c r="AB13" i="12"/>
  <c r="AA13" i="12"/>
  <c r="Z13" i="12"/>
  <c r="Y13" i="12"/>
  <c r="X13" i="12"/>
  <c r="W13" i="12"/>
  <c r="V13" i="12"/>
  <c r="U13" i="12"/>
  <c r="T13" i="12"/>
  <c r="S13" i="12"/>
  <c r="AF12" i="12"/>
  <c r="AE12" i="12"/>
  <c r="AD12" i="12"/>
  <c r="AC12" i="12"/>
  <c r="AB12" i="12"/>
  <c r="AA12" i="12"/>
  <c r="Z12" i="12"/>
  <c r="Y12" i="12"/>
  <c r="X12" i="12"/>
  <c r="W12" i="12"/>
  <c r="V12" i="12"/>
  <c r="U12" i="12"/>
  <c r="T12" i="12"/>
  <c r="S12" i="12"/>
  <c r="AF11" i="12"/>
  <c r="AE11" i="12"/>
  <c r="AD11" i="12"/>
  <c r="AC11" i="12"/>
  <c r="AB11" i="12"/>
  <c r="AA11" i="12"/>
  <c r="Z11" i="12"/>
  <c r="Y11" i="12"/>
  <c r="X11" i="12"/>
  <c r="W11" i="12"/>
  <c r="V11" i="12"/>
  <c r="U11" i="12"/>
  <c r="T11" i="12"/>
  <c r="S11" i="12"/>
  <c r="AF10" i="12"/>
  <c r="AE10" i="12"/>
  <c r="AD10" i="12"/>
  <c r="AC10" i="12"/>
  <c r="AB10" i="12"/>
  <c r="AA10" i="12"/>
  <c r="Z10" i="12"/>
  <c r="Y10" i="12"/>
  <c r="X10" i="12"/>
  <c r="W10" i="12"/>
  <c r="V10" i="12"/>
  <c r="U10" i="12"/>
  <c r="T10" i="12"/>
  <c r="S10" i="12"/>
  <c r="AF9" i="12"/>
  <c r="AE9" i="12"/>
  <c r="AD9" i="12"/>
  <c r="AC9" i="12"/>
  <c r="AB9" i="12"/>
  <c r="AA9" i="12"/>
  <c r="Z9" i="12"/>
  <c r="Y9" i="12"/>
  <c r="X9" i="12"/>
  <c r="W9" i="12"/>
  <c r="V9" i="12"/>
  <c r="U9" i="12"/>
  <c r="T9" i="12"/>
  <c r="S9" i="12"/>
  <c r="AF8" i="12"/>
  <c r="AE8" i="12"/>
  <c r="AD8" i="12"/>
  <c r="AC8" i="12"/>
  <c r="AB8" i="12"/>
  <c r="AA8" i="12"/>
  <c r="Z8" i="12"/>
  <c r="Y8" i="12"/>
  <c r="X8" i="12"/>
  <c r="W8" i="12"/>
  <c r="V8" i="12"/>
  <c r="U8" i="12"/>
  <c r="T8" i="12"/>
  <c r="S8" i="12"/>
  <c r="AF7" i="12"/>
  <c r="AE7" i="12"/>
  <c r="AD7" i="12"/>
  <c r="AC7" i="12"/>
  <c r="AB7" i="12"/>
  <c r="AA7" i="12"/>
  <c r="Z7" i="12"/>
  <c r="Y7" i="12"/>
  <c r="X7" i="12"/>
  <c r="W7" i="12"/>
  <c r="V7" i="12"/>
  <c r="U7" i="12"/>
  <c r="T7" i="12"/>
  <c r="S7" i="12"/>
  <c r="K24" i="11"/>
  <c r="J24" i="11"/>
  <c r="I24" i="11"/>
  <c r="H24" i="11"/>
  <c r="K23" i="11"/>
  <c r="J23" i="11"/>
  <c r="I23" i="11"/>
  <c r="H23" i="11"/>
  <c r="K22" i="11"/>
  <c r="J22" i="11"/>
  <c r="I22" i="11"/>
  <c r="H22" i="11"/>
  <c r="K21" i="11"/>
  <c r="J21" i="11"/>
  <c r="I21" i="11"/>
  <c r="H21" i="11"/>
  <c r="G20" i="11"/>
  <c r="K20" i="11" s="1"/>
  <c r="F20" i="11"/>
  <c r="J20" i="11" s="1"/>
  <c r="E20" i="11"/>
  <c r="I20" i="11" s="1"/>
  <c r="D20" i="11"/>
  <c r="H20" i="11" s="1"/>
  <c r="C20" i="11"/>
  <c r="K19" i="11"/>
  <c r="J19" i="11"/>
  <c r="I19" i="11"/>
  <c r="H19" i="11"/>
  <c r="S11" i="11"/>
  <c r="R11" i="11"/>
  <c r="Q11" i="11"/>
  <c r="P11" i="11"/>
  <c r="O11" i="11"/>
  <c r="N11" i="11"/>
  <c r="M11" i="11"/>
  <c r="L11" i="11"/>
  <c r="S10" i="11"/>
  <c r="R10" i="11"/>
  <c r="Q10" i="11"/>
  <c r="P10" i="11"/>
  <c r="O10" i="11"/>
  <c r="N10" i="11"/>
  <c r="M10" i="11"/>
  <c r="L10" i="11"/>
  <c r="S9" i="11"/>
  <c r="R9" i="11"/>
  <c r="Q9" i="11"/>
  <c r="P9" i="11"/>
  <c r="O9" i="11"/>
  <c r="N9" i="11"/>
  <c r="M9" i="11"/>
  <c r="L9" i="11"/>
  <c r="S8" i="11"/>
  <c r="R8" i="11"/>
  <c r="Q8" i="11"/>
  <c r="P8" i="11"/>
  <c r="O8" i="11"/>
  <c r="N8" i="11"/>
  <c r="M8" i="11"/>
  <c r="L8" i="11"/>
  <c r="S7" i="11"/>
  <c r="R7" i="11"/>
  <c r="Q7" i="11"/>
  <c r="P7" i="11"/>
  <c r="O7" i="11"/>
  <c r="N7" i="11"/>
  <c r="M7" i="11"/>
  <c r="L7" i="11"/>
  <c r="S6" i="11"/>
  <c r="R6" i="11"/>
  <c r="Q6" i="11"/>
  <c r="P6" i="11"/>
  <c r="O6" i="11"/>
  <c r="N6" i="11"/>
  <c r="M6" i="11"/>
  <c r="L6" i="11"/>
  <c r="E21" i="10"/>
  <c r="E20" i="10"/>
  <c r="E19" i="10"/>
  <c r="E18" i="10"/>
  <c r="E17" i="10"/>
  <c r="E16" i="10"/>
  <c r="E15" i="10"/>
  <c r="E14" i="10"/>
  <c r="E13" i="10"/>
  <c r="E12" i="10"/>
  <c r="E11" i="10"/>
  <c r="E10" i="10"/>
  <c r="E9" i="10"/>
  <c r="E8" i="10"/>
  <c r="E7" i="10"/>
  <c r="E6" i="10"/>
  <c r="B3" i="10"/>
  <c r="E57" i="9"/>
  <c r="E56" i="9"/>
  <c r="E55" i="9"/>
  <c r="E54" i="9"/>
  <c r="E9" i="9"/>
  <c r="E8" i="9"/>
  <c r="E7" i="9"/>
  <c r="E6" i="9"/>
  <c r="J47" i="8"/>
  <c r="I47" i="8"/>
  <c r="J46" i="8"/>
  <c r="I46" i="8"/>
  <c r="J45" i="8"/>
  <c r="I45" i="8"/>
  <c r="J44" i="8"/>
  <c r="I44" i="8"/>
  <c r="J43" i="8"/>
  <c r="I43" i="8"/>
  <c r="J42" i="8"/>
  <c r="I42" i="8"/>
  <c r="J41" i="8"/>
  <c r="I41" i="8"/>
  <c r="J40" i="8"/>
  <c r="I40" i="8"/>
  <c r="J39" i="8"/>
  <c r="I39" i="8"/>
  <c r="J38" i="8"/>
  <c r="I38" i="8"/>
  <c r="J37" i="8"/>
  <c r="I37" i="8"/>
  <c r="J36" i="8"/>
  <c r="I36" i="8"/>
  <c r="J35" i="8"/>
  <c r="I35" i="8"/>
  <c r="J34" i="8"/>
  <c r="I34" i="8"/>
  <c r="J33" i="8"/>
  <c r="I33" i="8"/>
  <c r="J32" i="8"/>
  <c r="I32"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E22" i="7"/>
  <c r="E21" i="7"/>
  <c r="E20" i="7"/>
  <c r="E19" i="7"/>
  <c r="E18" i="7"/>
  <c r="O9" i="7"/>
  <c r="N9" i="7"/>
  <c r="M9" i="7"/>
  <c r="L9" i="7"/>
  <c r="K9" i="7"/>
  <c r="J9" i="7"/>
  <c r="O8" i="7"/>
  <c r="N8" i="7"/>
  <c r="M8" i="7"/>
  <c r="L8" i="7"/>
  <c r="K8" i="7"/>
  <c r="J8" i="7"/>
  <c r="O7" i="7"/>
  <c r="N7" i="7"/>
  <c r="M7" i="7"/>
  <c r="L7" i="7"/>
  <c r="K7" i="7"/>
  <c r="O6" i="7"/>
  <c r="N6" i="7"/>
  <c r="M6" i="7"/>
  <c r="L6" i="7"/>
  <c r="K6" i="7"/>
  <c r="J6" i="7"/>
  <c r="E51" i="6"/>
  <c r="E50" i="6"/>
  <c r="E49" i="6"/>
  <c r="E48" i="6"/>
  <c r="E47" i="6"/>
  <c r="E46" i="6"/>
  <c r="E45" i="6"/>
  <c r="E44" i="6"/>
  <c r="E43" i="6"/>
  <c r="G29" i="6"/>
  <c r="F29" i="6"/>
  <c r="G28" i="6"/>
  <c r="F28" i="6"/>
  <c r="G27" i="6"/>
  <c r="F27" i="6"/>
  <c r="G26" i="6"/>
  <c r="F26" i="6"/>
  <c r="G25" i="6"/>
  <c r="F25" i="6"/>
  <c r="G24" i="6"/>
  <c r="F24" i="6"/>
  <c r="G23" i="6"/>
  <c r="F23" i="6"/>
  <c r="G22" i="6"/>
  <c r="F22" i="6"/>
  <c r="M14" i="6"/>
  <c r="L14" i="6"/>
  <c r="K14" i="6"/>
  <c r="J14" i="6"/>
  <c r="I14" i="6"/>
  <c r="M13" i="6"/>
  <c r="L13" i="6"/>
  <c r="K13" i="6"/>
  <c r="J13" i="6"/>
  <c r="I13" i="6"/>
  <c r="M12" i="6"/>
  <c r="L12" i="6"/>
  <c r="K12" i="6"/>
  <c r="J12" i="6"/>
  <c r="I12" i="6"/>
  <c r="M11" i="6"/>
  <c r="L11" i="6"/>
  <c r="K11" i="6"/>
  <c r="J11" i="6"/>
  <c r="I11" i="6"/>
  <c r="M10" i="6"/>
  <c r="L10" i="6"/>
  <c r="K10" i="6"/>
  <c r="J10" i="6"/>
  <c r="I10" i="6"/>
  <c r="M9" i="6"/>
  <c r="L9" i="6"/>
  <c r="K9" i="6"/>
  <c r="J9" i="6"/>
  <c r="I9" i="6"/>
  <c r="M8" i="6"/>
  <c r="L8" i="6"/>
  <c r="K8" i="6"/>
  <c r="J8" i="6"/>
  <c r="I8" i="6"/>
  <c r="M7" i="6"/>
  <c r="L7" i="6"/>
  <c r="K7" i="6"/>
  <c r="J7" i="6"/>
  <c r="I7" i="6"/>
  <c r="M6" i="6"/>
  <c r="L6" i="6"/>
  <c r="K6" i="6"/>
  <c r="J6" i="6"/>
  <c r="I6" i="6"/>
  <c r="G45" i="5"/>
  <c r="F45" i="5"/>
  <c r="G44" i="5"/>
  <c r="F44" i="5"/>
  <c r="G43" i="5"/>
  <c r="F43" i="5"/>
  <c r="G42" i="5"/>
  <c r="F42" i="5"/>
  <c r="G41" i="5"/>
  <c r="F41" i="5"/>
  <c r="G40" i="5"/>
  <c r="F40" i="5"/>
  <c r="G39" i="5"/>
  <c r="F39" i="5"/>
  <c r="G38" i="5"/>
  <c r="F38" i="5"/>
  <c r="G37" i="5"/>
  <c r="F37" i="5"/>
  <c r="G36" i="5"/>
  <c r="F36" i="5"/>
  <c r="G35" i="5"/>
  <c r="F35" i="5"/>
  <c r="G34" i="5"/>
  <c r="F34" i="5"/>
  <c r="G33" i="5"/>
  <c r="F33" i="5"/>
  <c r="G32" i="5"/>
  <c r="F32" i="5"/>
  <c r="G31" i="5"/>
  <c r="F31" i="5"/>
  <c r="G30" i="5"/>
  <c r="F30" i="5"/>
  <c r="G29" i="5"/>
  <c r="F29" i="5"/>
  <c r="G28" i="5"/>
  <c r="F28" i="5"/>
  <c r="B26" i="5"/>
  <c r="S21" i="5"/>
  <c r="L21" i="5"/>
  <c r="K21" i="5"/>
  <c r="J21" i="5"/>
  <c r="I21" i="5"/>
  <c r="S20" i="5"/>
  <c r="L20" i="5"/>
  <c r="K20" i="5"/>
  <c r="J20" i="5"/>
  <c r="I20" i="5"/>
  <c r="S19" i="5"/>
  <c r="L19" i="5"/>
  <c r="K19" i="5"/>
  <c r="J19" i="5"/>
  <c r="I19" i="5"/>
  <c r="S18" i="5"/>
  <c r="L18" i="5"/>
  <c r="K18" i="5"/>
  <c r="J18" i="5"/>
  <c r="I18" i="5"/>
  <c r="S17" i="5"/>
  <c r="L17" i="5"/>
  <c r="K17" i="5"/>
  <c r="J17" i="5"/>
  <c r="I17" i="5"/>
  <c r="S16" i="5"/>
  <c r="L16" i="5"/>
  <c r="K16" i="5"/>
  <c r="J16" i="5"/>
  <c r="I16" i="5"/>
  <c r="S15" i="5"/>
  <c r="L15" i="5"/>
  <c r="K15" i="5"/>
  <c r="J15" i="5"/>
  <c r="I15" i="5"/>
  <c r="S14" i="5"/>
  <c r="L14" i="5"/>
  <c r="K14" i="5"/>
  <c r="J14" i="5"/>
  <c r="I14" i="5"/>
  <c r="S13" i="5"/>
  <c r="L13" i="5"/>
  <c r="K13" i="5"/>
  <c r="J13" i="5"/>
  <c r="I13" i="5"/>
  <c r="S12" i="5"/>
  <c r="L12" i="5"/>
  <c r="K12" i="5"/>
  <c r="J12" i="5"/>
  <c r="I12" i="5"/>
  <c r="S11" i="5"/>
  <c r="L11" i="5"/>
  <c r="K11" i="5"/>
  <c r="J11" i="5"/>
  <c r="I11" i="5"/>
  <c r="S10" i="5"/>
  <c r="L10" i="5"/>
  <c r="K10" i="5"/>
  <c r="J10" i="5"/>
  <c r="I10" i="5"/>
  <c r="S9" i="5"/>
  <c r="L9" i="5"/>
  <c r="K9" i="5"/>
  <c r="J9" i="5"/>
  <c r="I9" i="5"/>
  <c r="S8" i="5"/>
  <c r="L8" i="5"/>
  <c r="K8" i="5"/>
  <c r="J8" i="5"/>
  <c r="I8" i="5"/>
  <c r="S7" i="5"/>
  <c r="L7" i="5"/>
  <c r="K7" i="5"/>
  <c r="J7" i="5"/>
  <c r="I7" i="5"/>
  <c r="S6" i="5"/>
  <c r="L6" i="5"/>
  <c r="K6" i="5"/>
  <c r="J6" i="5"/>
  <c r="I6" i="5"/>
  <c r="B3" i="5"/>
  <c r="G30" i="4"/>
  <c r="F30" i="4"/>
  <c r="G29" i="4"/>
  <c r="F29" i="4"/>
  <c r="G28" i="4"/>
  <c r="F28" i="4"/>
  <c r="G27" i="4"/>
  <c r="F27" i="4"/>
  <c r="G26" i="4"/>
  <c r="F26" i="4"/>
  <c r="G25" i="4"/>
  <c r="F25" i="4"/>
  <c r="G24" i="4"/>
  <c r="F24" i="4"/>
  <c r="G23" i="4"/>
  <c r="F23" i="4"/>
  <c r="G22" i="4"/>
  <c r="F22" i="4"/>
  <c r="L15" i="4"/>
  <c r="K15" i="4"/>
  <c r="J15" i="4"/>
  <c r="I15" i="4"/>
  <c r="L14" i="4"/>
  <c r="K14" i="4"/>
  <c r="J14" i="4"/>
  <c r="I14" i="4"/>
  <c r="L13" i="4"/>
  <c r="K13" i="4"/>
  <c r="J13" i="4"/>
  <c r="I13" i="4"/>
  <c r="L12" i="4"/>
  <c r="K12" i="4"/>
  <c r="J12" i="4"/>
  <c r="I12" i="4"/>
  <c r="L11" i="4"/>
  <c r="K11" i="4"/>
  <c r="J11" i="4"/>
  <c r="I11" i="4"/>
  <c r="L10" i="4"/>
  <c r="K10" i="4"/>
  <c r="J10" i="4"/>
  <c r="I10" i="4"/>
  <c r="L9" i="4"/>
  <c r="K9" i="4"/>
  <c r="J9" i="4"/>
  <c r="I9" i="4"/>
  <c r="L8" i="4"/>
  <c r="K8" i="4"/>
  <c r="J8" i="4"/>
  <c r="I8" i="4"/>
  <c r="L7" i="4"/>
  <c r="K7" i="4"/>
  <c r="J7" i="4"/>
  <c r="I7" i="4"/>
  <c r="L6" i="4"/>
  <c r="K6" i="4"/>
  <c r="J6" i="4"/>
  <c r="I6" i="4"/>
  <c r="F44" i="3"/>
  <c r="F43" i="3"/>
  <c r="F42" i="3"/>
  <c r="F41" i="3"/>
  <c r="F40" i="3"/>
  <c r="F39" i="3"/>
  <c r="F38" i="3"/>
  <c r="F37" i="3"/>
  <c r="F36" i="3"/>
  <c r="F35" i="3"/>
  <c r="F34" i="3"/>
  <c r="F33" i="3"/>
  <c r="F32" i="3"/>
  <c r="F31" i="3"/>
  <c r="F30" i="3"/>
  <c r="F29" i="3"/>
  <c r="Q21" i="3"/>
  <c r="P21" i="3"/>
  <c r="O21" i="3"/>
  <c r="N21" i="3"/>
  <c r="M21" i="3"/>
  <c r="L21" i="3"/>
  <c r="K21" i="3"/>
  <c r="Q20" i="3"/>
  <c r="P20" i="3"/>
  <c r="O20" i="3"/>
  <c r="N20" i="3"/>
  <c r="M20" i="3"/>
  <c r="L20" i="3"/>
  <c r="K20" i="3"/>
  <c r="Q19" i="3"/>
  <c r="P19" i="3"/>
  <c r="O19" i="3"/>
  <c r="N19" i="3"/>
  <c r="M19" i="3"/>
  <c r="L19" i="3"/>
  <c r="K19" i="3"/>
  <c r="Q18" i="3"/>
  <c r="P18" i="3"/>
  <c r="O18" i="3"/>
  <c r="N18" i="3"/>
  <c r="M18" i="3"/>
  <c r="L18" i="3"/>
  <c r="K18" i="3"/>
  <c r="Q17" i="3"/>
  <c r="P17" i="3"/>
  <c r="O17" i="3"/>
  <c r="N17" i="3"/>
  <c r="M17" i="3"/>
  <c r="L17" i="3"/>
  <c r="K17" i="3"/>
  <c r="Q16" i="3"/>
  <c r="P16" i="3"/>
  <c r="O16" i="3"/>
  <c r="N16" i="3"/>
  <c r="M16" i="3"/>
  <c r="L16" i="3"/>
  <c r="K16" i="3"/>
  <c r="Q15" i="3"/>
  <c r="P15" i="3"/>
  <c r="O15" i="3"/>
  <c r="N15" i="3"/>
  <c r="M15" i="3"/>
  <c r="L15" i="3"/>
  <c r="K15" i="3"/>
  <c r="Q14" i="3"/>
  <c r="P14" i="3"/>
  <c r="O14" i="3"/>
  <c r="N14" i="3"/>
  <c r="M14" i="3"/>
  <c r="L14" i="3"/>
  <c r="K14" i="3"/>
  <c r="Q13" i="3"/>
  <c r="P13" i="3"/>
  <c r="O13" i="3"/>
  <c r="N13" i="3"/>
  <c r="M13" i="3"/>
  <c r="L13" i="3"/>
  <c r="K13" i="3"/>
  <c r="Q12" i="3"/>
  <c r="P12" i="3"/>
  <c r="O12" i="3"/>
  <c r="N12" i="3"/>
  <c r="M12" i="3"/>
  <c r="L12" i="3"/>
  <c r="K12" i="3"/>
  <c r="Q11" i="3"/>
  <c r="P11" i="3"/>
  <c r="O11" i="3"/>
  <c r="N11" i="3"/>
  <c r="M11" i="3"/>
  <c r="L11" i="3"/>
  <c r="K11" i="3"/>
  <c r="Q10" i="3"/>
  <c r="P10" i="3"/>
  <c r="O10" i="3"/>
  <c r="N10" i="3"/>
  <c r="M10" i="3"/>
  <c r="L10" i="3"/>
  <c r="K10" i="3"/>
  <c r="Q9" i="3"/>
  <c r="P9" i="3"/>
  <c r="O9" i="3"/>
  <c r="N9" i="3"/>
  <c r="M9" i="3"/>
  <c r="L9" i="3"/>
  <c r="K9" i="3"/>
  <c r="Q8" i="3"/>
  <c r="P8" i="3"/>
  <c r="O8" i="3"/>
  <c r="N8" i="3"/>
  <c r="M8" i="3"/>
  <c r="L8" i="3"/>
  <c r="K8" i="3"/>
  <c r="Q7" i="3"/>
  <c r="P7" i="3"/>
  <c r="O7" i="3"/>
  <c r="N7" i="3"/>
  <c r="M7" i="3"/>
  <c r="L7" i="3"/>
  <c r="K7" i="3"/>
  <c r="Q6" i="3"/>
  <c r="P6" i="3"/>
  <c r="O6" i="3"/>
  <c r="N6" i="3"/>
  <c r="M6" i="3"/>
  <c r="L6" i="3"/>
  <c r="K6" i="3"/>
  <c r="Q79" i="2"/>
  <c r="B79" i="2"/>
  <c r="Q13" i="2"/>
  <c r="P13" i="2"/>
  <c r="O13" i="2"/>
  <c r="N13" i="2"/>
  <c r="M13" i="2"/>
  <c r="L13" i="2"/>
  <c r="K13" i="2"/>
  <c r="Q12" i="2"/>
  <c r="P12" i="2"/>
  <c r="O12" i="2"/>
  <c r="N12" i="2"/>
  <c r="M12" i="2"/>
  <c r="L12" i="2"/>
  <c r="K12" i="2"/>
  <c r="Q11" i="2"/>
  <c r="P11" i="2"/>
  <c r="O11" i="2"/>
  <c r="N11" i="2"/>
  <c r="M11" i="2"/>
  <c r="L11" i="2"/>
  <c r="K11" i="2"/>
  <c r="Q10" i="2"/>
  <c r="P10" i="2"/>
  <c r="O10" i="2"/>
  <c r="N10" i="2"/>
  <c r="M10" i="2"/>
  <c r="L10" i="2"/>
  <c r="K10" i="2"/>
  <c r="Q9" i="2"/>
  <c r="P9" i="2"/>
  <c r="O9" i="2"/>
  <c r="N9" i="2"/>
  <c r="M9" i="2"/>
  <c r="L9" i="2"/>
  <c r="K9" i="2"/>
  <c r="Q8" i="2"/>
  <c r="P8" i="2"/>
  <c r="O8" i="2"/>
  <c r="N8" i="2"/>
  <c r="M8" i="2"/>
  <c r="L8" i="2"/>
  <c r="K8" i="2"/>
  <c r="Q7" i="2"/>
  <c r="P7" i="2"/>
  <c r="O7" i="2"/>
  <c r="N7" i="2"/>
  <c r="M7" i="2"/>
  <c r="L7" i="2"/>
  <c r="K7" i="2"/>
  <c r="Q6" i="2"/>
  <c r="P6" i="2"/>
  <c r="O6" i="2"/>
  <c r="N6" i="2"/>
  <c r="M6" i="2"/>
  <c r="L6" i="2"/>
  <c r="K6" i="2"/>
  <c r="D77" i="22" l="1"/>
  <c r="E77" i="22" s="1"/>
  <c r="E58" i="22"/>
  <c r="J77" i="22"/>
  <c r="L59" i="22"/>
  <c r="J76" i="22"/>
  <c r="L58" i="22"/>
  <c r="E64" i="22"/>
  <c r="E67" i="22"/>
  <c r="E79" i="22"/>
  <c r="L79" i="22"/>
  <c r="K45" i="21"/>
  <c r="K44" i="21"/>
  <c r="H77" i="22"/>
  <c r="K60" i="22"/>
  <c r="D76" i="22"/>
  <c r="E76" i="22" s="1"/>
  <c r="E59" i="22"/>
  <c r="I77" i="22"/>
  <c r="K77" i="22" s="1"/>
  <c r="K59" i="22"/>
  <c r="I76" i="22"/>
  <c r="K76" i="22" s="1"/>
  <c r="K58" i="22"/>
  <c r="J44" i="21"/>
  <c r="L44" i="21" s="1"/>
  <c r="L34" i="22"/>
  <c r="L35" i="22"/>
  <c r="L36" i="22"/>
  <c r="E39" i="22"/>
  <c r="D40" i="22"/>
  <c r="E44" i="22"/>
  <c r="L68" i="22"/>
  <c r="K10" i="21"/>
  <c r="H27" i="21"/>
  <c r="K27" i="21" s="1"/>
  <c r="K10" i="22"/>
  <c r="K40" i="22"/>
  <c r="E41" i="22"/>
  <c r="E45" i="22"/>
  <c r="I78" i="22"/>
  <c r="K78" i="22" s="1"/>
  <c r="F10" i="30"/>
  <c r="F19" i="30"/>
  <c r="F42" i="30"/>
  <c r="F51" i="30"/>
  <c r="F60" i="30"/>
  <c r="K28" i="21"/>
  <c r="D36" i="22"/>
  <c r="E36" i="22" s="1"/>
  <c r="E42" i="22"/>
  <c r="E46" i="22"/>
  <c r="D78" i="22" l="1"/>
  <c r="E78" i="22" s="1"/>
  <c r="E40" i="22"/>
  <c r="L77" i="22"/>
  <c r="L76" i="22"/>
  <c r="L78" i="22"/>
</calcChain>
</file>

<file path=xl/sharedStrings.xml><?xml version="1.0" encoding="utf-8"?>
<sst xmlns="http://schemas.openxmlformats.org/spreadsheetml/2006/main" count="3007" uniqueCount="675">
  <si>
    <t>ENCUESTA DE TURISMO RECEPTIVO DEL CABILDO DE TENERIFE</t>
  </si>
  <si>
    <t>ÍNDICE</t>
  </si>
  <si>
    <t>Grupos de edad</t>
  </si>
  <si>
    <t>Edad media de los turistas por mercados</t>
  </si>
  <si>
    <t>Nivel de renta del turista</t>
  </si>
  <si>
    <t>Nivel de renta del turista por mercados</t>
  </si>
  <si>
    <t>Grupo vacacional</t>
  </si>
  <si>
    <t>Turismo familiar</t>
  </si>
  <si>
    <t>Relación adultos y niños entre los turistas por nacionalidad</t>
  </si>
  <si>
    <t>Discapacidad entres los turistas que visitan la Isla</t>
  </si>
  <si>
    <t>Discapacidad por mercados</t>
  </si>
  <si>
    <t>Nivel de fidelidad</t>
  </si>
  <si>
    <t>Nivel de fidelidad por mercados</t>
  </si>
  <si>
    <t>Nivel de fidelidad por mercados (últimos 5 años)</t>
  </si>
  <si>
    <t>Zona de alojamiento</t>
  </si>
  <si>
    <t>Tipo de alojamiento</t>
  </si>
  <si>
    <t>Estancia media por mercados</t>
  </si>
  <si>
    <t>Pensión contratada y servicios pagados en origen</t>
  </si>
  <si>
    <t>Fórmula de contratación del vuelo y el alojamiento</t>
  </si>
  <si>
    <t>Fórmula de contratación modalidad paquete turístico por nacionalidades (%)</t>
  </si>
  <si>
    <t>Fórmula de contratación independiente de los servicios del viaje por nacionalidades (%)</t>
  </si>
  <si>
    <t>Fórmula de contratación del vuelo</t>
  </si>
  <si>
    <t>Fórmula de contratación del alojamiento</t>
  </si>
  <si>
    <t>Fórmula de contratación por nacionalidades</t>
  </si>
  <si>
    <t>Turistas que realizan escala en su viaje por mercados</t>
  </si>
  <si>
    <t>Uso internet</t>
  </si>
  <si>
    <t>Uso internet por mercados</t>
  </si>
  <si>
    <t>Actividades realizadas</t>
  </si>
  <si>
    <t>Actividades realizadas por mercados</t>
  </si>
  <si>
    <t>Lugares de información sobre las actividades</t>
  </si>
  <si>
    <t>Sugerencias para mejorar las actividades</t>
  </si>
  <si>
    <t>Excursiones realizadas</t>
  </si>
  <si>
    <t>Forma de realizar las excursiones</t>
  </si>
  <si>
    <t>Excursiones realizadas por mercados</t>
  </si>
  <si>
    <t xml:space="preserve">Uso de coche </t>
  </si>
  <si>
    <t>Transfer usado para su traslado al aeropuerto</t>
  </si>
  <si>
    <t>Gasto en origen y destino</t>
  </si>
  <si>
    <t>Gasto según mercados</t>
  </si>
  <si>
    <t>Gasto diario según mercados</t>
  </si>
  <si>
    <t>Gasto en destino según conceptos</t>
  </si>
  <si>
    <t>Gasto diario en destino según conceptos</t>
  </si>
  <si>
    <t>Gasto medio en destino según conceptos de quiénes gastan</t>
  </si>
  <si>
    <t>Gasto medio diario en destino según conceptos de quiénes gastan</t>
  </si>
  <si>
    <t>Satisfacción</t>
  </si>
  <si>
    <t>Satisfacción detallada (datos anteriores a 2013)</t>
  </si>
  <si>
    <t>Satisfacción global de los turistas con su viaje a tenerife por nacionalidades</t>
  </si>
  <si>
    <t>Motivos elección tenerife</t>
  </si>
  <si>
    <t>Aspectos negativos del viaje</t>
  </si>
  <si>
    <t>Ficha resumen (último año)</t>
  </si>
  <si>
    <t>Turismo de Tenerife</t>
  </si>
  <si>
    <t>edad</t>
  </si>
  <si>
    <t>25 años y menos</t>
  </si>
  <si>
    <t>26 a 30 años</t>
  </si>
  <si>
    <t>31 a 45 años</t>
  </si>
  <si>
    <t>46 a 50 años</t>
  </si>
  <si>
    <t>51 a 60 años</t>
  </si>
  <si>
    <t>61 y más años</t>
  </si>
  <si>
    <t>no contesta</t>
  </si>
  <si>
    <t>Media de Edad (años)</t>
  </si>
  <si>
    <t>Fuente: Encuesta al Turismo Receptivo Cabildo Tenerife. Elaboración: Turismo de Tenerife</t>
  </si>
  <si>
    <t>Media de edad por mercados (años)</t>
  </si>
  <si>
    <t>Suecia</t>
  </si>
  <si>
    <t>Noruega</t>
  </si>
  <si>
    <t>Dinamarca</t>
  </si>
  <si>
    <t>Finlandia</t>
  </si>
  <si>
    <t>Bélgica</t>
  </si>
  <si>
    <t>Reino Unido</t>
  </si>
  <si>
    <t>Holanda</t>
  </si>
  <si>
    <t>Irlanda</t>
  </si>
  <si>
    <t>Alemania</t>
  </si>
  <si>
    <t>Todos los países</t>
  </si>
  <si>
    <t>Italia</t>
  </si>
  <si>
    <t>Suiza + Austria</t>
  </si>
  <si>
    <t>Francia</t>
  </si>
  <si>
    <t>Península</t>
  </si>
  <si>
    <t>España</t>
  </si>
  <si>
    <t>Rusia</t>
  </si>
  <si>
    <t>Canarias</t>
  </si>
  <si>
    <t>dif. 13/12</t>
  </si>
  <si>
    <t>renta</t>
  </si>
  <si>
    <t>12.000 € y menos</t>
  </si>
  <si>
    <t>12.001 - 18.000 €</t>
  </si>
  <si>
    <t>18.001 - 24.000 €</t>
  </si>
  <si>
    <t>24.001 - 36.000 €</t>
  </si>
  <si>
    <t>36.001 - 45.000 €</t>
  </si>
  <si>
    <t>45.001 - 66.000 €</t>
  </si>
  <si>
    <t>66.001 - 84.000 €</t>
  </si>
  <si>
    <t>Más de 84.000 €</t>
  </si>
  <si>
    <t>Renta media (€)</t>
  </si>
  <si>
    <t>** Cambio metodológico en los intervalos de renta: los datos 2010 hacen referencia a los datos recogidos de julio a diciembre 2010. La serie no es comparable con años anteriores a 2010.
Fuente: Encuesta al Turismo Receptivo Cabildo Tenerife
Elaboración: Turismo de Tenerife</t>
  </si>
  <si>
    <t>18.000 y menos</t>
  </si>
  <si>
    <t>18.001 a 24.000</t>
  </si>
  <si>
    <t>24.001 a 36.000</t>
  </si>
  <si>
    <t>36.001 a 48.000</t>
  </si>
  <si>
    <t>48.001 a 60.000</t>
  </si>
  <si>
    <t>60.000 y más</t>
  </si>
  <si>
    <t>Fuente: Encuesta al Turismo Receptivo Cabildo Tenerife. 
Elaboración: Turismo de Tenerife</t>
  </si>
  <si>
    <t>relación viajeros</t>
  </si>
  <si>
    <t>Pareja</t>
  </si>
  <si>
    <t>Pareja e hijos/nietos/sobrinos</t>
  </si>
  <si>
    <t>Amigos</t>
  </si>
  <si>
    <t>Otros familiares</t>
  </si>
  <si>
    <t>Sólo</t>
  </si>
  <si>
    <t>Con hijos/nietos/sobrinos (sin pareja)</t>
  </si>
  <si>
    <t>Con madre y/o padre</t>
  </si>
  <si>
    <t>Otras relaciones</t>
  </si>
  <si>
    <t>No contesta</t>
  </si>
  <si>
    <t>** en 2010 se incluye un nuevo item "con madre y/o padre": los datos 2010 hacen referencia a los datos recogidos de julio a diciembre 2010. La serie no es comparable con años anteriores a 2010.
Fuente: Encuesta al Turismo Receptivo Cabildo Tenerife
Elaboración: Turismo de Tenerife</t>
  </si>
  <si>
    <t>var. 08/07</t>
  </si>
  <si>
    <t>var. 09/08</t>
  </si>
  <si>
    <t>grupo vacacional (niños)</t>
  </si>
  <si>
    <t>grupos de niños</t>
  </si>
  <si>
    <t>Turismo familiar (% grupos con niños)</t>
  </si>
  <si>
    <t>Grupos con niños menores de 3 años</t>
  </si>
  <si>
    <t>Grupos con niños entre 3 y 7 años</t>
  </si>
  <si>
    <t>Grupos con niños entre 8 y 15 años</t>
  </si>
  <si>
    <t>*Turismo familiar: se considera turismo familiar cuando en el grupo pago hay niños menores de 16 años
Fuente: Encuesta al Turismo Receptivo Cabildo Tenerife
Elaboración: Turismo de Tenerife</t>
  </si>
  <si>
    <t>Porcentaje de adultos</t>
  </si>
  <si>
    <t>Porcentaje de niños</t>
  </si>
  <si>
    <t>Porcentaje de niños menores de 3 años</t>
  </si>
  <si>
    <t>Porcentaje de niños entre 3 y 7  años</t>
  </si>
  <si>
    <t>Porcentaje de niños entre 8 y 15 años</t>
  </si>
  <si>
    <t>Fuente: Encuesta al Turismo Receptivo Cabildo Tenerife
Elaboración: Turismo de Tenerife</t>
  </si>
  <si>
    <t>Porcentaje de niños y adultos que visitan Tenerife por nacionalidad</t>
  </si>
  <si>
    <t>% adultos</t>
  </si>
  <si>
    <t>% niños</t>
  </si>
  <si>
    <t>% turistas con alguna discapacidad</t>
  </si>
  <si>
    <t>Auditiva</t>
  </si>
  <si>
    <t>Visual</t>
  </si>
  <si>
    <t>Movilidad</t>
  </si>
  <si>
    <t>% grupos en los que viaja alguna persona con discapacidad</t>
  </si>
  <si>
    <t>viajes anteriores a TF</t>
  </si>
  <si>
    <t>Nuevos visitantes</t>
  </si>
  <si>
    <t>Repetidores</t>
  </si>
  <si>
    <t>1 visita anterior</t>
  </si>
  <si>
    <t>2-3 visitas anteriores</t>
  </si>
  <si>
    <t>4 o más visitas anteriores</t>
  </si>
  <si>
    <t>Nivel de fidelidad: porcentaje de repetidores según mercados (% turistas)</t>
  </si>
  <si>
    <t>1ª visita</t>
  </si>
  <si>
    <t>repetidor</t>
  </si>
  <si>
    <t>Nivel de fidelidad: porcentaje de repetidores en los últimos 5 años según mercados (% turistas)</t>
  </si>
  <si>
    <t>Pensión contratada</t>
  </si>
  <si>
    <t>Área metropolitana</t>
  </si>
  <si>
    <t>Amarilla Golf/ Golf Sur</t>
  </si>
  <si>
    <t>Palmar/Tenbel/Costa Silencio</t>
  </si>
  <si>
    <t>Los Cristianos</t>
  </si>
  <si>
    <t>Médano</t>
  </si>
  <si>
    <t>Las Américas-Arona</t>
  </si>
  <si>
    <t>Costa Adeje</t>
  </si>
  <si>
    <t>Resto norte</t>
  </si>
  <si>
    <t>Pº Cruz/ Valle Orotava</t>
  </si>
  <si>
    <t>Callao Salvaje/Playa Paraiso/Marazul</t>
  </si>
  <si>
    <t>Santiago/ Guía costa</t>
  </si>
  <si>
    <t>Resto sur + sur interior</t>
  </si>
  <si>
    <t>Nota: Se desagregan otras zonas en 2013
Fuente: Encuesta al Turismo Receptivo Cabildo Tenerife. Elaboración: Turismo de Tenerife</t>
  </si>
  <si>
    <t>var. 10/09</t>
  </si>
  <si>
    <t>var. 11/10</t>
  </si>
  <si>
    <t>var. 12/11</t>
  </si>
  <si>
    <t>Centros sec.sur</t>
  </si>
  <si>
    <t>Los Gigantes/ Pº Santiago + Abama</t>
  </si>
  <si>
    <t>Hotel</t>
  </si>
  <si>
    <t>Apartamento</t>
  </si>
  <si>
    <t>Casa particular</t>
  </si>
  <si>
    <t>Aparthotel</t>
  </si>
  <si>
    <t>Time sharing</t>
  </si>
  <si>
    <t>Turismo rural</t>
  </si>
  <si>
    <t>Otro tipo</t>
  </si>
  <si>
    <t>Hotel 5*</t>
  </si>
  <si>
    <t>Hotel 4*</t>
  </si>
  <si>
    <t>Hotel 3*</t>
  </si>
  <si>
    <t>Hotel 1 y 2*</t>
  </si>
  <si>
    <t>Aparthotel 4*</t>
  </si>
  <si>
    <t>Aparthotel 3*</t>
  </si>
  <si>
    <t>Aparthotel 1 y 2*</t>
  </si>
  <si>
    <t>Apartam. 3 llaves</t>
  </si>
  <si>
    <t>Apartam. 2 llaves</t>
  </si>
  <si>
    <t>Apartam. 1 llave</t>
  </si>
  <si>
    <t>Casa/apartamento privado</t>
  </si>
  <si>
    <t>Casa/hotel rural</t>
  </si>
  <si>
    <t>Camping</t>
  </si>
  <si>
    <t>Otro alojamiento</t>
  </si>
  <si>
    <t>Duración de la estancia* según mercados (noches)</t>
  </si>
  <si>
    <r>
      <rPr>
        <sz val="8"/>
        <color rgb="FFFF0000"/>
        <rFont val="Calibri"/>
        <family val="2"/>
        <scheme val="minor"/>
      </rPr>
      <t>*Aclaración: el dato de la estancia que mide la Encuesta a Visitantes abarca todo tipo de alojamiento incluyendo privados.</t>
    </r>
    <r>
      <rPr>
        <sz val="8"/>
        <color theme="1" tint="0.249977111117893"/>
        <rFont val="Calibri"/>
        <family val="2"/>
        <scheme val="minor"/>
      </rPr>
      <t xml:space="preserve">
Fuente: Encuesta al Turismo Receptivo Cabildo Tenerife. Elaboración: Turismo de Tenerife</t>
    </r>
  </si>
  <si>
    <t xml:space="preserve">Irlanda </t>
  </si>
  <si>
    <t>Desayuno</t>
  </si>
  <si>
    <t>Media pensión</t>
  </si>
  <si>
    <t>Pensión completa</t>
  </si>
  <si>
    <t>Todo incluido</t>
  </si>
  <si>
    <t>No contrata pensión alimenticia</t>
  </si>
  <si>
    <t xml:space="preserve">Nota: Nueva metodología a partir del año 2013. </t>
  </si>
  <si>
    <t>Vuelo</t>
  </si>
  <si>
    <t>Alojamiento</t>
  </si>
  <si>
    <t>Pensión alimenticia</t>
  </si>
  <si>
    <t>Transporte Alojamiento-Aeropuerto</t>
  </si>
  <si>
    <t>Alquiler de coche</t>
  </si>
  <si>
    <t>Excursiones</t>
  </si>
  <si>
    <t>Crucero</t>
  </si>
  <si>
    <t>Actividades Deportivas</t>
  </si>
  <si>
    <t>Tratamientos de salud</t>
  </si>
  <si>
    <t>Sólo vuelo</t>
  </si>
  <si>
    <t>Total vuelo y alojamiento</t>
  </si>
  <si>
    <t>Vuelo-sólo alojamiento</t>
  </si>
  <si>
    <t>Vuelo-alojamiento y desayuno</t>
  </si>
  <si>
    <t>Vuelo-alojamiento y media pensión</t>
  </si>
  <si>
    <t>Vuelo-alojamiento y pensión completa</t>
  </si>
  <si>
    <t>Vuelo-alojamiento y todo incluido</t>
  </si>
  <si>
    <t xml:space="preserve">Servicios complementarios </t>
  </si>
  <si>
    <t>Viaje combinado</t>
  </si>
  <si>
    <t>-</t>
  </si>
  <si>
    <t>Nota: Nueva metodología a partir del año 2013. Cambios en la formulación de la pregunta
Fuente: Encuesta al Turismo Receptivo Cabildo Tenerife. Elaboración: Turismo de Tenerife</t>
  </si>
  <si>
    <t>Contrata vuelo y alojamiento como servicios independientes</t>
  </si>
  <si>
    <t>Paquete turístico</t>
  </si>
  <si>
    <t>no lo sabe</t>
  </si>
  <si>
    <t>Fórmula de contratación modalidad paquete turístico por nacionalidades (% turistas)</t>
  </si>
  <si>
    <t>var. 14/13</t>
  </si>
  <si>
    <t>Fórmula de contratación independiente por nacionalidades (% turistas)</t>
  </si>
  <si>
    <t>Touroperador</t>
  </si>
  <si>
    <t>turoperador:pers/tf/fax</t>
  </si>
  <si>
    <t>Oficina de ventas</t>
  </si>
  <si>
    <t>turoperador: portal web</t>
  </si>
  <si>
    <t>Por Teléfono o fax</t>
  </si>
  <si>
    <t>Agencia de viajes</t>
  </si>
  <si>
    <t>A través de Internet (web, portal)</t>
  </si>
  <si>
    <t>agencia:pers/tf/fax</t>
  </si>
  <si>
    <t>agencia:portal web</t>
  </si>
  <si>
    <t>Contratación con la compañía</t>
  </si>
  <si>
    <t>compañía:pers/tf/fax</t>
  </si>
  <si>
    <t>compañía:portal web</t>
  </si>
  <si>
    <t>compañía:web compañía</t>
  </si>
  <si>
    <t>*Nota: Nueva metodología a partir de julio 2010, cambios en la formulación de la pregunta y en los items de formulas de contratación.</t>
  </si>
  <si>
    <t>*Nota: Nueva metodología a partir de año 2013, cambios en la formulación de la pregunta y en los items de formulas de contratación.
Fuente: Encuesta al Turismo Receptivo Cabildo Tenerife. Elaboración: Turismo de Tenerife</t>
  </si>
  <si>
    <t>Touroperador/agencia de viajes</t>
  </si>
  <si>
    <t>turoperador/ aavv :pers/tf/fax</t>
  </si>
  <si>
    <t>turoperador/aavv: portal web</t>
  </si>
  <si>
    <t>*Nota: Nueva metodología a partir de año 2013, cambios en la formulación de la pregunta y en los items de formulas de contratación.</t>
  </si>
  <si>
    <t>Directo (oficina de ventas, teléfono,fax)</t>
  </si>
  <si>
    <t>*Nota: Nueva metodología a partir de julio 2010, cambios en la formulación de la pregunta y en los items de formulas de contratación.
Fuente: Encuesta al Turismo Receptivo Cabildo Tenerife. Elaboración: Turismo de Tenerife</t>
  </si>
  <si>
    <t>directo con turoperador</t>
  </si>
  <si>
    <t>portal/web turoperador</t>
  </si>
  <si>
    <t>directo con agencia</t>
  </si>
  <si>
    <t>portal/web agencia</t>
  </si>
  <si>
    <t>Contratación con el alojamiento</t>
  </si>
  <si>
    <t>directo con el alojamiento</t>
  </si>
  <si>
    <t>portal/web alojamiento</t>
  </si>
  <si>
    <t>Alojamiento desde origen</t>
  </si>
  <si>
    <t>web propia del alojamiento</t>
  </si>
  <si>
    <t>cesión gratis/pago</t>
  </si>
  <si>
    <t>propietario</t>
  </si>
  <si>
    <t>Cesión de amigos o familiares</t>
  </si>
  <si>
    <t>premio/regalo</t>
  </si>
  <si>
    <t xml:space="preserve">Propietario o copropietario </t>
  </si>
  <si>
    <t>Contrató al llegar a Tenerife</t>
  </si>
  <si>
    <t>Premio,regalo empresa o viaje de promoción</t>
  </si>
  <si>
    <t>intercambio vivienda</t>
  </si>
  <si>
    <t>Vino sin alojamiento, contrató en Tenerife</t>
  </si>
  <si>
    <t>otra modalidad</t>
  </si>
  <si>
    <t>Intercambio vivienda</t>
  </si>
  <si>
    <t>directo con turoperador/aavv</t>
  </si>
  <si>
    <t>portal/web turoperador/aavv</t>
  </si>
  <si>
    <t>Directamente</t>
  </si>
  <si>
    <t>Portal Web</t>
  </si>
  <si>
    <t>Oficina de ventas ttoo/aavv</t>
  </si>
  <si>
    <t>Web propia del alojamiento</t>
  </si>
  <si>
    <t>Por teléfono o fax  ttoo/aavv/alojamiento</t>
  </si>
  <si>
    <t>Otra modalidad</t>
  </si>
  <si>
    <t>Fórmula de contratación según mercados (% turistas)</t>
  </si>
  <si>
    <t>Realización de escala (% turistas)</t>
  </si>
  <si>
    <t>Usó internet</t>
  </si>
  <si>
    <t>Uso internet para información general sobre Tenerife</t>
  </si>
  <si>
    <t>Solo consultas de servicios*</t>
  </si>
  <si>
    <t>Reserva y compra de servicios*</t>
  </si>
  <si>
    <t>No usó internet</t>
  </si>
  <si>
    <t>* Servicios: vuelo, alojamiento, alquiler de coches, otros servicios (deportes, salud, espectáculos,…)
Por cambios metodológicos no son comparables los datos de uso de internet anteriores a 2011
FUENTE: Encuesta al Turismo Receptivo, Cabildo Insular de Tenerife. ELABORACIÓN: Turismo de Tenerife</t>
  </si>
  <si>
    <t>* Servicios: vuelo, alojamiento, alquiler de coches, otros servicios (deportes, salud, espectáculos,…)
**Por cambios metodológicos los datos no son comparables con años posteriores a 2010
FUENTE: Encuesta al Turismo Receptivo, Cabildo Insular de Tenerife. ELABORACIÓN: Turismo de Tenerife</t>
  </si>
  <si>
    <t>Realiza actividades*</t>
  </si>
  <si>
    <t>No realiza actividades *</t>
  </si>
  <si>
    <t>* En 2009 se introducen cambios metodológicos en el cuestionario, que afectan a los items "no realiza actividades" y "no contesta", de forma que no es posible la comparativa a partir de ese año con períodos anteriores.
* En 2011 y 2013 se miden nuevas actividades en el cuestionario. Esta ampliación eleva el resultado del porcentaje total de turistas que realizan actividades, dado que la realización de actividad es una variable calculada a partir de las actividades individuales. Por ello, los periodos no son comparables.
Fuente: Encuesta al Turismo Receptivo Cabildo Tenerife. Elaboración: Turismo de Tenerife</t>
  </si>
  <si>
    <t>Visita a parques temáticos (zoológicos, botánicos, acuáticos)</t>
  </si>
  <si>
    <t>Senderismo (a pié, más de una hora, fuera de áreas urbanas)</t>
  </si>
  <si>
    <t>Observación de cetáceos/delfines/ballenas (en barco)</t>
  </si>
  <si>
    <t>Subida en Teleférico al Teide</t>
  </si>
  <si>
    <t>Tratamientos de salud (hidroterapia, masajes,...)</t>
  </si>
  <si>
    <t>Visita a museos, conciertos, exposiciones</t>
  </si>
  <si>
    <t>Fiestas y eventos populares (fiestas populares, carnavales,…)</t>
  </si>
  <si>
    <t>Excursión a otra isla canaria (en el día)</t>
  </si>
  <si>
    <t xml:space="preserve">Navegación (vela/ pesca deportivas) </t>
  </si>
  <si>
    <t>Bike - Ciclismo</t>
  </si>
  <si>
    <t>Golf (excluidos minigolf y campos de práctica)</t>
  </si>
  <si>
    <t>Deportes de aventura / riesgo (parapente, escalada,...)</t>
  </si>
  <si>
    <t>Observación de estrellas (especializado)</t>
  </si>
  <si>
    <t>Buceo deportivo/fotográfico</t>
  </si>
  <si>
    <t>Surf / windsurf/ kitesurf</t>
  </si>
  <si>
    <t>Observación aves (Birdwatching)</t>
  </si>
  <si>
    <t>Rutas a caballo</t>
  </si>
  <si>
    <t>Otras actividades</t>
  </si>
  <si>
    <t>Internet</t>
  </si>
  <si>
    <t>Web/internet/buscadores</t>
  </si>
  <si>
    <t>Redes sociales</t>
  </si>
  <si>
    <t>Agente viajes</t>
  </si>
  <si>
    <t>Aavv/ttoo</t>
  </si>
  <si>
    <t>Guías turísticas (grupo)</t>
  </si>
  <si>
    <t>Publicidad/información escrita</t>
  </si>
  <si>
    <t>Libros/guías de turismo</t>
  </si>
  <si>
    <t>Folletos/mapas</t>
  </si>
  <si>
    <t>Publicidad, anuncio</t>
  </si>
  <si>
    <t>Revistas</t>
  </si>
  <si>
    <t>Oferentes</t>
  </si>
  <si>
    <t>Lugar público: calle, playa, puertos</t>
  </si>
  <si>
    <t>Empresa oferente</t>
  </si>
  <si>
    <t>En el lugar de la oferta</t>
  </si>
  <si>
    <t>Conocidos</t>
  </si>
  <si>
    <t>Privado/experiencia propia</t>
  </si>
  <si>
    <t>Punto información turística</t>
  </si>
  <si>
    <t>Oficina de información</t>
  </si>
  <si>
    <t>Centro de visitantes</t>
  </si>
  <si>
    <t>Otras empresas relacionadas</t>
  </si>
  <si>
    <t>Grupo organizado</t>
  </si>
  <si>
    <t>Asociaciones/club/escuela</t>
  </si>
  <si>
    <t>Comercio especializado</t>
  </si>
  <si>
    <t>Otra excursión</t>
  </si>
  <si>
    <t>Adecuar precio a calidad</t>
  </si>
  <si>
    <t>Herramientas/mejora información</t>
  </si>
  <si>
    <t>Señalización/paneles de caminos</t>
  </si>
  <si>
    <t>Transporte adaptado a actividad</t>
  </si>
  <si>
    <t>Mejorar infraestructuras actividad</t>
  </si>
  <si>
    <t>Mejorar organización de actividad</t>
  </si>
  <si>
    <t>Mejorar cualificación personal</t>
  </si>
  <si>
    <t>Adecuación de cupos</t>
  </si>
  <si>
    <t>Ampliar duración actividad</t>
  </si>
  <si>
    <t>Servicios de comida</t>
  </si>
  <si>
    <t>Carriles bici</t>
  </si>
  <si>
    <t>Adecuación horarios</t>
  </si>
  <si>
    <t>Mayor oferta rutas/actividades</t>
  </si>
  <si>
    <t>Agilizar permisos Teide</t>
  </si>
  <si>
    <t>Freno a la construcción (MA)</t>
  </si>
  <si>
    <t>Compensación mal tiempo/no observ.</t>
  </si>
  <si>
    <t>Veracidad de la información</t>
  </si>
  <si>
    <t>Ninguna sugerencia</t>
  </si>
  <si>
    <t>Realiza visitas*</t>
  </si>
  <si>
    <t>No realiza visitas *</t>
  </si>
  <si>
    <t>* En 2009 se introducen cambios metodológicos en el cuestionario, que afectan a la comparativa "no realiza visitas" y "no contesta", de forma que no es posible la comparativa para períodos anteriores. 
* En 2010 se deja de medir las visitas al Barranco del infierno y, en 2011 se introducen nuevos lugares de visita.  Estos cambios afectan al resultado del porcentaje total de turistas que realizan visitas dado que se trata de una variable calculada sobre la realización de visitas individuales. Por ello, los periodos no son comparables.
Fuente: Encuesta al Turismo Receptivo Cabildo Tenerife. Elaboración: Turismo de Tenerife</t>
  </si>
  <si>
    <t>El Teide</t>
  </si>
  <si>
    <t>Santa Cruz (ciudad)</t>
  </si>
  <si>
    <t xml:space="preserve">Puerto de la Cruz </t>
  </si>
  <si>
    <t xml:space="preserve">Acantilado de los Gigantes </t>
  </si>
  <si>
    <t>Garachico/Icod de los Vinos</t>
  </si>
  <si>
    <t>Vuelta/recorridos por la Isla</t>
  </si>
  <si>
    <t xml:space="preserve">La Laguna (ciudad) </t>
  </si>
  <si>
    <t>Barranco de Masca</t>
  </si>
  <si>
    <t>La Orotava (centro urbano)</t>
  </si>
  <si>
    <t>Candelaria</t>
  </si>
  <si>
    <t>Playa de las Teresitas</t>
  </si>
  <si>
    <t>Teno/Buenavista</t>
  </si>
  <si>
    <t>Anaga/Taganana</t>
  </si>
  <si>
    <t>Otras excursiones</t>
  </si>
  <si>
    <t>Barranco del Infierno</t>
  </si>
  <si>
    <t>No son comparables 2009 con 2008 por cambios metodológicos</t>
  </si>
  <si>
    <t>No son comparables 2010 con 2009 por cambios metodológicos</t>
  </si>
  <si>
    <t>No son comparables 2011 con 2010 por cambios metodológicos</t>
  </si>
  <si>
    <t>Realiza excrusiones</t>
  </si>
  <si>
    <t>Coche</t>
  </si>
  <si>
    <t>Excursión organizada</t>
  </si>
  <si>
    <t>Bus / Taxi</t>
  </si>
  <si>
    <t>No realiza excursiones</t>
  </si>
  <si>
    <t>No realiza esta excursión</t>
  </si>
  <si>
    <t>Sí utilizó coche</t>
  </si>
  <si>
    <t>alquilado</t>
  </si>
  <si>
    <t>Nº días alquilado</t>
  </si>
  <si>
    <t>cedido</t>
  </si>
  <si>
    <t>Nº días cedido</t>
  </si>
  <si>
    <t>propio</t>
  </si>
  <si>
    <t xml:space="preserve">Nº días </t>
  </si>
  <si>
    <t>No utilizó coche</t>
  </si>
  <si>
    <t>Bus turístico</t>
  </si>
  <si>
    <t>Taxi</t>
  </si>
  <si>
    <t>Coche privado o alquiler</t>
  </si>
  <si>
    <t>Transporte del alojamiento</t>
  </si>
  <si>
    <t>Bus regular</t>
  </si>
  <si>
    <t>Limusina</t>
  </si>
  <si>
    <t>*Cambio en la formulación de la pregunta, en julio de 2010 se incluye el item "transporte del alojamiento" , por lo que no es comparable con años anteriores
 Fuente: Encuesta al Turismo Receptivo Cabildo Tenerife. Elaboración: Turismo de Tenerife</t>
  </si>
  <si>
    <t>*Cambio en la formulación de la pregunta, en julio de 2010 se incluye el item "transporte del alojamiento" 
 Fuente: Encuesta al Turismo Receptivo Cabildo Tenerife. Elaboración: Turismo de Tenerife</t>
  </si>
  <si>
    <t>Gasto medio por turista (€/persona)</t>
  </si>
  <si>
    <t>Gasto en origen</t>
  </si>
  <si>
    <t>Gasto en destino</t>
  </si>
  <si>
    <t>Gasto total</t>
  </si>
  <si>
    <t>Gasto medio diario por turista (€/persona/día)</t>
  </si>
  <si>
    <t>año</t>
  </si>
  <si>
    <t>var. 13/12</t>
  </si>
  <si>
    <t>Gasto medio por turista según mercados (euros/persona)</t>
  </si>
  <si>
    <t>Origen</t>
  </si>
  <si>
    <t>Destino</t>
  </si>
  <si>
    <t>Total</t>
  </si>
  <si>
    <t>Gasto medio por turista y día según mercados (euros/ persona/día)</t>
  </si>
  <si>
    <t>Tratamientos salud</t>
  </si>
  <si>
    <t>Restaurantes</t>
  </si>
  <si>
    <t>Transporte público</t>
  </si>
  <si>
    <t>*</t>
  </si>
  <si>
    <t>Extras alojamiento</t>
  </si>
  <si>
    <t>Casinos</t>
  </si>
  <si>
    <t xml:space="preserve">Ocio nocturno </t>
  </si>
  <si>
    <t>Compras de comida</t>
  </si>
  <si>
    <t>Excursiones organizadas</t>
  </si>
  <si>
    <t>Alojamiento pagado en destino</t>
  </si>
  <si>
    <t>Ocio/ diversión/cultura</t>
  </si>
  <si>
    <t>Compras</t>
  </si>
  <si>
    <t>Otros servicios fuera del alojamiento</t>
  </si>
  <si>
    <t>Actividades deportivas</t>
  </si>
  <si>
    <t>Otros gastos</t>
  </si>
  <si>
    <t>* Nota: En 2013 se han introducido cambios metodológicos en la codificación de esta pregunta impide comparaciones de estas partidas con años anteriores
Fuente: Encuesta al Turismo Receptivo Cabildo Tenerife. Elaboración: Turismo de Tenerife</t>
  </si>
  <si>
    <t>Var. 08/07</t>
  </si>
  <si>
    <t>Var. 09/08</t>
  </si>
  <si>
    <t>Var. 10/09</t>
  </si>
  <si>
    <t>Var. 11/10</t>
  </si>
  <si>
    <t>Var. 12/11</t>
  </si>
  <si>
    <t>(Base: personas que gastan en cada partida)</t>
  </si>
  <si>
    <t>* Nota: En 2013 se han introducido cambios metodológicos en la codificación de esta pregunta que impide comparaciones de estas partidas con años anteriores
Fuente: Encuesta al Turismo Receptivo Cabildo Tenerife. Elaboración: Turismo de Tenerife</t>
  </si>
  <si>
    <t>SATISFACCIÓN GLOBAL DE LAS VACACIONES*</t>
  </si>
  <si>
    <t>*La satisfacción global es la valoración dada por el turista sobre el conjunto de sus vacaciones.  Se incluye en el cuestionario en 2009.
* En  2013 se incluen nuevos aspectos a valorar. Cambios que afectan a la percepción golbal de los turistas, por lo que los datos  no son comparables con periodos anteriores.
Fuente: Encuesta al Turismo Receptivo Cabildo Tenerife. Elaboración: Turismo de Tenerife</t>
  </si>
  <si>
    <t>Precios en general en Tenerife</t>
  </si>
  <si>
    <t>Calidad de la comida/ bebida fuera alojamiento</t>
  </si>
  <si>
    <t>Comercio</t>
  </si>
  <si>
    <t>Oferta de actividades y ocio</t>
  </si>
  <si>
    <t>Trato alojamiento</t>
  </si>
  <si>
    <t>Calidad de la comida/ bebida en el alojamiento</t>
  </si>
  <si>
    <t>Seguridad personal</t>
  </si>
  <si>
    <t>Hospitalidad de la población local</t>
  </si>
  <si>
    <t>Calidad ambiental y paisajistica de la zona turística (paisaje urbano, ruidos, contaminación, limpieza etc.)</t>
  </si>
  <si>
    <t>Calidad alojamiento</t>
  </si>
  <si>
    <t>Clima</t>
  </si>
  <si>
    <t>dif. 08/07</t>
  </si>
  <si>
    <t>dif. 09/08</t>
  </si>
  <si>
    <t>dif. 10/09</t>
  </si>
  <si>
    <t>dif. 11/10</t>
  </si>
  <si>
    <t>dif. 12/11</t>
  </si>
  <si>
    <t>ÍNDICE SATISFACCIÓN  MEDIA DE FACTORES</t>
  </si>
  <si>
    <t>Factores naturales</t>
  </si>
  <si>
    <t>La temperatura</t>
  </si>
  <si>
    <t>El baño en el mar</t>
  </si>
  <si>
    <t>El sol</t>
  </si>
  <si>
    <t>Paisaje natural / naturaleza</t>
  </si>
  <si>
    <t>Las playas</t>
  </si>
  <si>
    <t>Factores alojativos</t>
  </si>
  <si>
    <t>Precios del alojamiento</t>
  </si>
  <si>
    <t>Piscinas del alojamiento</t>
  </si>
  <si>
    <t>Servicios e infraestructuras</t>
  </si>
  <si>
    <t>Transporte público (taxis, autobuses)</t>
  </si>
  <si>
    <t>Servicio de alquiler coches</t>
  </si>
  <si>
    <t>Asistencia médica-sanitaria</t>
  </si>
  <si>
    <t>Estado de las carreteras</t>
  </si>
  <si>
    <t>Información y señalización turística en Tenerife</t>
  </si>
  <si>
    <t>Factores genéricos</t>
  </si>
  <si>
    <t>Elementos de identidad local (tradiciones culturales, patrimonio, folklore, etc.)</t>
  </si>
  <si>
    <t>Factores ambientales</t>
  </si>
  <si>
    <t>Limpieza pública (calles, locales,…)</t>
  </si>
  <si>
    <t>La estética / paisaje urbano del centro de vacaciones</t>
  </si>
  <si>
    <t>Tranquilidad / relax</t>
  </si>
  <si>
    <t>Calidad ambiental de la zona turística (ruidos, contaminación, etc.)</t>
  </si>
  <si>
    <t>Oferta de restauración</t>
  </si>
  <si>
    <t>El trato del personal</t>
  </si>
  <si>
    <t>Calidad de restaurantes y bares</t>
  </si>
  <si>
    <t>Oferta de productos y gastronomía local</t>
  </si>
  <si>
    <t>Los precios de comidas y bebidas en bares y restaurantes</t>
  </si>
  <si>
    <t>Actividades en la naturaleza</t>
  </si>
  <si>
    <t>Instalaciones / actividades deportivas</t>
  </si>
  <si>
    <t>Oferta de ocio nocturno</t>
  </si>
  <si>
    <t>Instalaciones / recreo para niños</t>
  </si>
  <si>
    <t>Actividades culturales</t>
  </si>
  <si>
    <t>Oferta comercial</t>
  </si>
  <si>
    <t>Calidad y variedad del comercio de alimentación</t>
  </si>
  <si>
    <t>Calidad y variedad del resto del comercio</t>
  </si>
  <si>
    <t>Precio del comercio</t>
  </si>
  <si>
    <t>Satisfacción global percibida con el viaje a Tenerife por mercados
(escala de 1 a 10)</t>
  </si>
  <si>
    <t>Accesibilidad discapacitados/sin barreras arquitectonicas</t>
  </si>
  <si>
    <t>Visitar otra isla/viaje combinado</t>
  </si>
  <si>
    <t>Otros</t>
  </si>
  <si>
    <t>Visita a familiares/amigos</t>
  </si>
  <si>
    <t>Buena oferta turística/servicios turísticos/calidad/prestaciones turísticas</t>
  </si>
  <si>
    <t>Viaje en grupo</t>
  </si>
  <si>
    <t>Observación estrellas</t>
  </si>
  <si>
    <t>Variedad de opciones</t>
  </si>
  <si>
    <t>Entrenamiento/competición</t>
  </si>
  <si>
    <t>Turismo interior</t>
  </si>
  <si>
    <t>Ocio nocturno/ vida nocturna</t>
  </si>
  <si>
    <t>Surf/windsurf/kite surf</t>
  </si>
  <si>
    <t>Senderismo</t>
  </si>
  <si>
    <t>Sol</t>
  </si>
  <si>
    <t>Deportes general</t>
  </si>
  <si>
    <t>Siam park</t>
  </si>
  <si>
    <t>Cultura/eventos culturales/costumbres</t>
  </si>
  <si>
    <t>Medico/personales</t>
  </si>
  <si>
    <t>Seguridad</t>
  </si>
  <si>
    <t>Observación cetáceos</t>
  </si>
  <si>
    <t>Recomendación</t>
  </si>
  <si>
    <t>Celebración/aniversarios</t>
  </si>
  <si>
    <t>Profesional/negocios</t>
  </si>
  <si>
    <t>Destino atractivo/bello</t>
  </si>
  <si>
    <t>Premio/regalo</t>
  </si>
  <si>
    <t>Precios</t>
  </si>
  <si>
    <t>Gastronomía</t>
  </si>
  <si>
    <t>Playa/arena</t>
  </si>
  <si>
    <t>Otros parques temáticos</t>
  </si>
  <si>
    <t>Lugares específicos</t>
  </si>
  <si>
    <t>Descanso/relax/tranquilidad</t>
  </si>
  <si>
    <t>Naturaleza/paisajes</t>
  </si>
  <si>
    <t>Amabilidad/hospitalidad</t>
  </si>
  <si>
    <t>Nadar/baños</t>
  </si>
  <si>
    <t>Menos masificado</t>
  </si>
  <si>
    <t>Mejoras en la isla (infraestructuras, instalaciones, etc)/actualizado</t>
  </si>
  <si>
    <t>Comercio/compras</t>
  </si>
  <si>
    <t>Mar/agua/océano</t>
  </si>
  <si>
    <t>Los atractivos del destino/lugares de interés</t>
  </si>
  <si>
    <t>Loro parque</t>
  </si>
  <si>
    <t>Ligue/sexo</t>
  </si>
  <si>
    <t>Carreteras/transportes/desplazamientos en la isla</t>
  </si>
  <si>
    <t>Golf</t>
  </si>
  <si>
    <t>Formación/estudios</t>
  </si>
  <si>
    <t>Fidelidad</t>
  </si>
  <si>
    <t>Escalada/parapente</t>
  </si>
  <si>
    <t>Disponibilidad viaje o servicios del viaje</t>
  </si>
  <si>
    <t>Destino cuidado/limpio</t>
  </si>
  <si>
    <t>Decisión de otra persona</t>
  </si>
  <si>
    <t>Actividades/ocio general</t>
  </si>
  <si>
    <t>Accesibilidad/conectividad/destino cercano</t>
  </si>
  <si>
    <t>Características del alojamiento</t>
  </si>
  <si>
    <t>Bike</t>
  </si>
  <si>
    <t>Caminar/pasear</t>
  </si>
  <si>
    <t>Alojamiento: disponibilidad</t>
  </si>
  <si>
    <t>Buceo/submarinismo</t>
  </si>
  <si>
    <t>* Nota: En 2013 se han introducido cambios metodológicos en la codificación de esta pregunta que impide comparaciones de estas partidas con años anteriores
FUENTE: Encuesta al Turismo Receptivo, Cabildo Insular de Tenerife. ELABORACIÓN: Turismo de Tenerife</t>
  </si>
  <si>
    <t>NO SE QUEJAN</t>
  </si>
  <si>
    <t>SE QUEJAN</t>
  </si>
  <si>
    <t>Factores de queja de los turistas</t>
  </si>
  <si>
    <t>Destino para mayores</t>
  </si>
  <si>
    <r>
      <t xml:space="preserve">Transporte público </t>
    </r>
    <r>
      <rPr>
        <b/>
        <sz val="8"/>
        <color theme="1" tint="0.249977111117893"/>
        <rFont val="Calibri"/>
        <family val="2"/>
        <scheme val="minor"/>
      </rPr>
      <t>(taxis, autobuses)</t>
    </r>
  </si>
  <si>
    <t>Medioambiente urbano</t>
  </si>
  <si>
    <t>Infraestructura urbana</t>
  </si>
  <si>
    <t>Información y comunicación</t>
  </si>
  <si>
    <t>Carreteras y tráfico urbano</t>
  </si>
  <si>
    <t>Naturaleza, paisaje natural</t>
  </si>
  <si>
    <t>Resto de comercio</t>
  </si>
  <si>
    <t>Calidad de los restaurantes y pub</t>
  </si>
  <si>
    <t>Venta callejera</t>
  </si>
  <si>
    <t>Actividades realizadas en sus vacaciones</t>
  </si>
  <si>
    <t>Masificación</t>
  </si>
  <si>
    <t>Playas-mar</t>
  </si>
  <si>
    <t>Aeropuertos</t>
  </si>
  <si>
    <t>Identidad</t>
  </si>
  <si>
    <t>Percepción de inseguridad</t>
  </si>
  <si>
    <t xml:space="preserve">Tenerife en general </t>
  </si>
  <si>
    <t>Comercio de alimentación</t>
  </si>
  <si>
    <t xml:space="preserve">FUENTE: Encuesta al Turismo Receptivo, Cabildo Insular de Tenerife. ELABORACIÓN: Turismo de Tenerife </t>
  </si>
  <si>
    <r>
      <t xml:space="preserve">Transporte público </t>
    </r>
    <r>
      <rPr>
        <b/>
        <sz val="8"/>
        <color theme="0"/>
        <rFont val="Calibri"/>
        <family val="2"/>
        <scheme val="minor"/>
      </rPr>
      <t>(taxis, autobuses)</t>
    </r>
  </si>
  <si>
    <t>TOTAL</t>
  </si>
  <si>
    <t>MEDIA DE EDAD (años)</t>
  </si>
  <si>
    <t>DISTRIBUCIÓN POR FRANJA DE EDAD (% turistas)</t>
  </si>
  <si>
    <t>RENTA MEDIA FAMILIAR (euros)</t>
  </si>
  <si>
    <t>FIDELIDAD (% repetidores)</t>
  </si>
  <si>
    <t>ESTANCIA MEDIA (días)</t>
  </si>
  <si>
    <t>RELACIÓN GRUPO VIAJE (% turistas)</t>
  </si>
  <si>
    <t>sólo</t>
  </si>
  <si>
    <t>pareja</t>
  </si>
  <si>
    <t>pareja e hijos/nietos/sobrinos</t>
  </si>
  <si>
    <t>con hijos/nietos/sobrinos (sin pareja)</t>
  </si>
  <si>
    <t>otros familiares</t>
  </si>
  <si>
    <t>amigos</t>
  </si>
  <si>
    <t>con madre y/o padre</t>
  </si>
  <si>
    <t>otras relaciones</t>
  </si>
  <si>
    <t>TURISMO FAMILIAR (% grupos con niños)</t>
  </si>
  <si>
    <t>FORMULA CONTRATACIÓN VUELO Y ALOJAMIENTO (% turistas)</t>
  </si>
  <si>
    <t>Paquete Turístico</t>
  </si>
  <si>
    <t>Servicios Independientes</t>
  </si>
  <si>
    <t>TIPO DE PENSIÓN CONTRATADA (% turistas)</t>
  </si>
  <si>
    <t>TIPOLOGÍA ALOJATIVA (% turistas)</t>
  </si>
  <si>
    <t>camping</t>
  </si>
  <si>
    <t>otro alojamiento</t>
  </si>
  <si>
    <t>USO DE INTERNET (% turistas)</t>
  </si>
  <si>
    <t>Solo consultas de servicios</t>
  </si>
  <si>
    <t>Reserva y compra de servicios</t>
  </si>
  <si>
    <t>GASTO POR PERSONA (euros/persona)</t>
  </si>
  <si>
    <t>Gasto medio total</t>
  </si>
  <si>
    <t>Gasto medio en origen</t>
  </si>
  <si>
    <t>Gasto medio  en destino</t>
  </si>
  <si>
    <t>GASTO POR PERSONA Y DÍA (euros/persona/día)</t>
  </si>
  <si>
    <t>Gasto medio diario total</t>
  </si>
  <si>
    <t>Gasto medio diario en origen</t>
  </si>
  <si>
    <t>Gasto medio diario en destino</t>
  </si>
  <si>
    <t>REALIZACIÓN DE ACTIVIDADES (% turistas)</t>
  </si>
  <si>
    <t>REALIZACIÓN DE VISITAS TURÍSTICAS (% turistas)</t>
  </si>
  <si>
    <t>ZONAS ALOJAMIENTO (% turistas)</t>
  </si>
  <si>
    <t>SATISFACCIÓN CON EL VIAJE A TENERIFE (escala 1-10)</t>
  </si>
  <si>
    <t>Total turismo</t>
  </si>
  <si>
    <t>año 2016</t>
  </si>
  <si>
    <t xml:space="preserve">Distribución por rango de edad del turismo en Tenerife (% turistas) </t>
  </si>
  <si>
    <t>var. 15/14</t>
  </si>
  <si>
    <t>Evolución de la cuota de turistas  por franja de edad</t>
  </si>
  <si>
    <t>dif. 14/13</t>
  </si>
  <si>
    <t>dif. 15/14</t>
  </si>
  <si>
    <t xml:space="preserve">Renta media familiar (% turistas) </t>
  </si>
  <si>
    <t>Relación de las personas que forman el grupo de viaje (% turistas)</t>
  </si>
  <si>
    <t>Turismo familiar 
Distribución de los grupos que viajan con menores de 16 años  por rango de edad de los niños (%)</t>
  </si>
  <si>
    <t xml:space="preserve">Porcentaje de adultos y de niños que visitan la Isla (%)
</t>
  </si>
  <si>
    <t>Turistas con discapacidad (% turistas)</t>
  </si>
  <si>
    <t>2014</t>
  </si>
  <si>
    <t>2015</t>
  </si>
  <si>
    <t xml:space="preserve">Grupos de viaje con algún componente con discapacidad </t>
  </si>
  <si>
    <t>var. 16/15</t>
  </si>
  <si>
    <t>Porcentaje de turistas repetidores  (% turistas)</t>
  </si>
  <si>
    <t>Porcentaje de turistas repetidores en los últimos cinco años (% turistas)</t>
  </si>
  <si>
    <t>Var. 13/12</t>
  </si>
  <si>
    <t>Var. 14/13</t>
  </si>
  <si>
    <t>Var. 15/14</t>
  </si>
  <si>
    <t>Zona de alojamiento  (% turistas)</t>
  </si>
  <si>
    <t>Tipo de alojamiento (% turistas)</t>
  </si>
  <si>
    <t>Tipo y categoría de alojamiento (% turistas)</t>
  </si>
  <si>
    <t>Pensión alimenticia contratada (% turistas)</t>
  </si>
  <si>
    <t>Servicios pagados en origen (% turistas)</t>
  </si>
  <si>
    <t>Servicios contratados en origen (% turistas)</t>
  </si>
  <si>
    <t>Fórmula utilizada para la contratación del vuelo y el alojamiento (% turistas)</t>
  </si>
  <si>
    <t>Fórmula de contratación del vuelo (% turistas)</t>
  </si>
  <si>
    <t>Fórmula de contratación del alojamiento (% turistas)</t>
  </si>
  <si>
    <t>Uso de internet para organizar el viaje a Tenerife (% turistas)</t>
  </si>
  <si>
    <t>Realización de actividades durante la estancia en Tenerife (% turistas)</t>
  </si>
  <si>
    <t>Realización de actividades durante la estancia en Tenerife
(% turistas)</t>
  </si>
  <si>
    <t>Realización de actividades durante la estancia en Tenerife 
(% turistas)</t>
  </si>
  <si>
    <t>Actividades turísticas realizadas durante la estancia en Tenerife (% turistas)</t>
  </si>
  <si>
    <t xml:space="preserve">Lugares de información sobre actividades turísticas (% turistas)
</t>
  </si>
  <si>
    <t>Lugares de información sobre actividades turísticas 
(% lugares mencionados)</t>
  </si>
  <si>
    <t xml:space="preserve">Sugerencias para mejorar las actividades turísticas (% turistas)
</t>
  </si>
  <si>
    <t>Visitas a lugares de interés turístico (% turistas)</t>
  </si>
  <si>
    <t>Visitas a lugares de interés turístico 
(% turistas)</t>
  </si>
  <si>
    <t>Lugares de interés turístico visitados durante la estancia en Tenerife (% turistas)</t>
  </si>
  <si>
    <t>año 2013</t>
  </si>
  <si>
    <t>año 2014</t>
  </si>
  <si>
    <t>año 2015</t>
  </si>
  <si>
    <t>n.d.</t>
  </si>
  <si>
    <t>Medios de transporte utilizado para realizar excursiones en Tenerife (% turistas)</t>
  </si>
  <si>
    <t>Medios de transporte utilizado para realizar la excursión a Santa Cruz (% turistas)</t>
  </si>
  <si>
    <t>Medios de transporte utilizado para realizar la excursión a las Teresitas (% turistas)</t>
  </si>
  <si>
    <t>Medios de transporte utilizado para realizar la excursión a Candelaria (% turistas)</t>
  </si>
  <si>
    <t>Medios de transporte utilizado para realizar la excursión a La Laguna (% turistas)</t>
  </si>
  <si>
    <t>Medios de transporte utilizado para realizar la excursión a Anaga/Taganana (% turistas)</t>
  </si>
  <si>
    <t>Medios de transporte utilizado para realizar la excursión al Teide (% turistas)</t>
  </si>
  <si>
    <t>Medios de transporte utilizado para realizar la excursión a La Orotava (% turistas)</t>
  </si>
  <si>
    <t>Medios de transporte utilizado para realizar la excursión a Puerto de la Cruz (% turistas)</t>
  </si>
  <si>
    <t>Medios de transporte utilizado para realizar la excursión a Garachico/Icod (% turistas)</t>
  </si>
  <si>
    <t>Medios de transporte utilizado para realizar la excursión a Los Gigantes (% turistas)</t>
  </si>
  <si>
    <t>Medios de transporte utilizado para realizar la excursión a Masca (% turistas)</t>
  </si>
  <si>
    <t>Medios de transporte utilizado para realizar la excursión a Teno/Buenavista (% turistas)</t>
  </si>
  <si>
    <t>Medios de transporte utilizado para realizar vueltas a la Isla (% turistas)</t>
  </si>
  <si>
    <t>Uso de coche durante la estancia en Tenerife (% turistas)</t>
  </si>
  <si>
    <t>Transfer utilizado para traslado aeropuerto - alojamiento (% turistas)</t>
  </si>
  <si>
    <t xml:space="preserve">Gasto turístico </t>
  </si>
  <si>
    <t>Evolución del gasto de los turistas  por persona y día</t>
  </si>
  <si>
    <t>Gasto medio en destino según concepto (euros/persona)</t>
  </si>
  <si>
    <t>2013</t>
  </si>
  <si>
    <t>Peso de cada concepto 2015</t>
  </si>
  <si>
    <t xml:space="preserve">Gasto medio en destino según concepto (euros/persona/día) </t>
  </si>
  <si>
    <t xml:space="preserve">Gasto medio en destino según concepto (euros/persona) </t>
  </si>
  <si>
    <t xml:space="preserve">Índice de satisfacción global (escala 1 a 10) </t>
  </si>
  <si>
    <t>Índice de satisfacción con diferentes aspectos del viaje  
(escala 1 a 10)</t>
  </si>
  <si>
    <t>Principales motivos para elegir Tenerife como destino de vacaciones (% turistas)</t>
  </si>
  <si>
    <t xml:space="preserve">Otros motivos para elegir Tenerife como destino de vacaciones (% turistas) </t>
  </si>
  <si>
    <t>Motivos para elegir Tenerife como destino turístico  
(% turistas)</t>
  </si>
  <si>
    <t xml:space="preserve">Aspectos negativos del viaje a Tenerife (% turistas mencionan aspecto) </t>
  </si>
  <si>
    <t xml:space="preserve">Perfil del Turista de Tenerife </t>
  </si>
  <si>
    <t>var. 15/14 ó dif. 15/14</t>
  </si>
  <si>
    <t>2015
Renta media: 55.675€/anual
var. interanual:+5,1%</t>
  </si>
  <si>
    <t>año 2015
% turistas que realizan actividades: 56,2%
var. interanual: +0,6%</t>
  </si>
  <si>
    <t>año 2015
% turistas que realizan visitas a lugares de interés: 56,9%
var. interanual: +0,4%</t>
  </si>
  <si>
    <t>Llegadas a Tenerife en vuelos directos (% turistas)</t>
  </si>
  <si>
    <t>Turistas que llegan a Tenerife en vuelos directos por mercados</t>
  </si>
  <si>
    <t>Distribución por rango de edad del turismo en Tenerife (% turistas)</t>
  </si>
  <si>
    <t>Total Nórdicos</t>
  </si>
  <si>
    <t>Distribución por rango de edad por mercados</t>
  </si>
  <si>
    <t>Uso de Internet (% turistas)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</si>
</sst>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53" x14ac:knownFonts="1">
    <font>
      <sz val="10"/>
      <name val="Arial"/>
      <family val="2"/>
    </font>
    <font>
      <sz val="11"/>
      <color theme="1"/>
      <name val="Calibri"/>
      <family val="2"/>
      <scheme val="minor"/>
    </font>
    <font>
      <b/>
      <sz val="11"/>
      <color theme="0"/>
      <name val="Calibri"/>
      <family val="2"/>
      <scheme val="minor"/>
    </font>
    <font>
      <sz val="11"/>
      <color theme="0"/>
      <name val="Calibri"/>
      <family val="2"/>
      <scheme val="minor"/>
    </font>
    <font>
      <sz val="10"/>
      <name val="Arial"/>
      <family val="2"/>
    </font>
    <font>
      <sz val="10"/>
      <color theme="1" tint="0.34998626667073579"/>
      <name val="Arial"/>
      <family val="2"/>
    </font>
    <font>
      <sz val="20"/>
      <color rgb="FFFF0000"/>
      <name val="Arial"/>
      <family val="2"/>
    </font>
    <font>
      <b/>
      <sz val="28"/>
      <color theme="1" tint="0.34998626667073579"/>
      <name val="Calibri"/>
      <family val="2"/>
      <scheme val="minor"/>
    </font>
    <font>
      <b/>
      <sz val="22"/>
      <color theme="9" tint="-0.249977111117893"/>
      <name val="Calibri"/>
      <family val="2"/>
      <scheme val="minor"/>
    </font>
    <font>
      <b/>
      <sz val="18"/>
      <color theme="1" tint="0.34998626667073579"/>
      <name val="Calibri"/>
      <family val="2"/>
      <scheme val="minor"/>
    </font>
    <font>
      <b/>
      <sz val="16"/>
      <color theme="1" tint="0.34998626667073579"/>
      <name val="Calibri"/>
      <family val="2"/>
      <scheme val="minor"/>
    </font>
    <font>
      <u/>
      <sz val="10"/>
      <color theme="10"/>
      <name val="Arial"/>
      <family val="2"/>
    </font>
    <font>
      <sz val="12"/>
      <color theme="1" tint="0.34998626667073579"/>
      <name val="Calibri"/>
      <family val="2"/>
      <scheme val="minor"/>
    </font>
    <font>
      <b/>
      <sz val="12"/>
      <color theme="9" tint="-0.249977111117893"/>
      <name val="Calibri"/>
      <family val="2"/>
      <scheme val="minor"/>
    </font>
    <font>
      <b/>
      <sz val="10"/>
      <color theme="1" tint="0.34998626667073579"/>
      <name val="Calibri"/>
      <family val="2"/>
      <scheme val="minor"/>
    </font>
    <font>
      <sz val="10"/>
      <color theme="0"/>
      <name val="Arial"/>
      <family val="2"/>
    </font>
    <font>
      <b/>
      <sz val="10"/>
      <color theme="1" tint="0.249977111117893"/>
      <name val="Calibri"/>
      <family val="2"/>
      <scheme val="minor"/>
    </font>
    <font>
      <b/>
      <i/>
      <sz val="10"/>
      <color theme="9"/>
      <name val="Calibri"/>
      <family val="2"/>
      <scheme val="minor"/>
    </font>
    <font>
      <sz val="10"/>
      <color theme="1" tint="0.34998626667073579"/>
      <name val="Calibri"/>
      <family val="2"/>
      <scheme val="minor"/>
    </font>
    <font>
      <b/>
      <sz val="10"/>
      <color theme="9"/>
      <name val="Calibri"/>
      <family val="2"/>
      <scheme val="minor"/>
    </font>
    <font>
      <sz val="8"/>
      <color theme="1" tint="0.34998626667073579"/>
      <name val="Calibri"/>
      <family val="2"/>
      <scheme val="minor"/>
    </font>
    <font>
      <sz val="10"/>
      <color theme="3" tint="-0.249977111117893"/>
      <name val="Arial"/>
      <family val="2"/>
    </font>
    <font>
      <sz val="10"/>
      <color theme="9"/>
      <name val="Arial"/>
      <family val="2"/>
    </font>
    <font>
      <b/>
      <i/>
      <sz val="10"/>
      <color theme="1" tint="0.34998626667073579"/>
      <name val="Calibri"/>
      <family val="2"/>
      <scheme val="minor"/>
    </font>
    <font>
      <b/>
      <sz val="10"/>
      <color theme="0"/>
      <name val="Calibri"/>
      <family val="2"/>
      <scheme val="minor"/>
    </font>
    <font>
      <sz val="10"/>
      <color theme="0"/>
      <name val="Calibri"/>
      <family val="2"/>
      <scheme val="minor"/>
    </font>
    <font>
      <b/>
      <sz val="11"/>
      <color theme="9"/>
      <name val="Calibri"/>
      <family val="2"/>
      <scheme val="minor"/>
    </font>
    <font>
      <sz val="11"/>
      <color theme="9"/>
      <name val="Calibri"/>
      <family val="2"/>
      <scheme val="minor"/>
    </font>
    <font>
      <sz val="10"/>
      <color theme="9"/>
      <name val="Calibri"/>
      <family val="2"/>
      <scheme val="minor"/>
    </font>
    <font>
      <sz val="10"/>
      <color theme="1"/>
      <name val="Arial"/>
      <family val="2"/>
    </font>
    <font>
      <sz val="10"/>
      <color theme="1" tint="0.249977111117893"/>
      <name val="Calibri"/>
      <family val="2"/>
      <scheme val="minor"/>
    </font>
    <font>
      <sz val="8"/>
      <color theme="1" tint="0.249977111117893"/>
      <name val="Calibri"/>
      <family val="2"/>
      <scheme val="minor"/>
    </font>
    <font>
      <sz val="10"/>
      <color rgb="FFFF0000"/>
      <name val="Arial"/>
      <family val="2"/>
    </font>
    <font>
      <sz val="8"/>
      <color rgb="FFFF0000"/>
      <name val="Calibri"/>
      <family val="2"/>
      <scheme val="minor"/>
    </font>
    <font>
      <b/>
      <sz val="11"/>
      <color theme="0" tint="-0.499984740745262"/>
      <name val="Calibri"/>
      <family val="2"/>
      <scheme val="minor"/>
    </font>
    <font>
      <sz val="10"/>
      <color theme="9" tint="-0.249977111117893"/>
      <name val="Calibri"/>
      <family val="2"/>
      <scheme val="minor"/>
    </font>
    <font>
      <sz val="10"/>
      <color theme="1" tint="0.249977111117893"/>
      <name val="Arial"/>
      <family val="2"/>
    </font>
    <font>
      <sz val="14"/>
      <color theme="1" tint="0.34998626667073579"/>
      <name val="Calibri"/>
      <family val="2"/>
      <scheme val="minor"/>
    </font>
    <font>
      <b/>
      <sz val="10"/>
      <name val="Calibri"/>
      <family val="2"/>
      <scheme val="minor"/>
    </font>
    <font>
      <sz val="10"/>
      <name val="Calibri"/>
      <family val="2"/>
      <scheme val="minor"/>
    </font>
    <font>
      <b/>
      <sz val="8"/>
      <color theme="1" tint="0.249977111117893"/>
      <name val="Calibri"/>
      <family val="2"/>
      <scheme val="minor"/>
    </font>
    <font>
      <b/>
      <i/>
      <sz val="10"/>
      <color theme="1" tint="0.249977111117893"/>
      <name val="Calibri"/>
      <family val="2"/>
      <scheme val="minor"/>
    </font>
    <font>
      <b/>
      <sz val="18"/>
      <color theme="0"/>
      <name val="Calibri"/>
      <family val="2"/>
    </font>
    <font>
      <b/>
      <sz val="10"/>
      <color rgb="FF404040"/>
      <name val="Calibri"/>
      <family val="2"/>
    </font>
    <font>
      <b/>
      <sz val="10"/>
      <color theme="0"/>
      <name val="Calibri"/>
      <family val="2"/>
    </font>
    <font>
      <b/>
      <sz val="10"/>
      <name val="Calibri"/>
      <family val="2"/>
    </font>
    <font>
      <sz val="8"/>
      <color theme="0"/>
      <name val="Calibri"/>
      <family val="2"/>
      <scheme val="minor"/>
    </font>
    <font>
      <b/>
      <sz val="14"/>
      <color theme="0" tint="-0.499984740745262"/>
      <name val="Calibri"/>
      <family val="2"/>
      <scheme val="minor"/>
    </font>
    <font>
      <b/>
      <sz val="8"/>
      <color theme="0"/>
      <name val="Calibri"/>
      <family val="2"/>
      <scheme val="minor"/>
    </font>
    <font>
      <b/>
      <sz val="10"/>
      <color theme="3" tint="-0.249977111117893"/>
      <name val="Calibri"/>
      <family val="2"/>
      <scheme val="minor"/>
    </font>
    <font>
      <sz val="10"/>
      <color theme="3" tint="-0.249977111117893"/>
      <name val="Calibri"/>
      <family val="2"/>
      <scheme val="minor"/>
    </font>
    <font>
      <b/>
      <sz val="10"/>
      <color theme="1" tint="0.14999847407452621"/>
      <name val="Calibri"/>
      <family val="2"/>
      <scheme val="minor"/>
    </font>
    <font>
      <sz val="8"/>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indexed="64"/>
      </patternFill>
    </fill>
    <fill>
      <patternFill patternType="solid">
        <fgColor rgb="FFE6E6E6"/>
        <bgColor indexed="64"/>
      </patternFill>
    </fill>
    <fill>
      <patternFill patternType="solid">
        <fgColor rgb="FFF5F5F5"/>
        <bgColor indexed="64"/>
      </patternFill>
    </fill>
    <fill>
      <patternFill patternType="solid">
        <fgColor rgb="FFE2E2E2"/>
        <bgColor indexed="64"/>
      </patternFill>
    </fill>
    <fill>
      <patternFill patternType="solid">
        <fgColor rgb="FFFBFBFB"/>
        <bgColor indexed="64"/>
      </patternFill>
    </fill>
    <fill>
      <patternFill patternType="solid">
        <fgColor theme="0"/>
        <bgColor indexed="64"/>
      </patternFill>
    </fill>
    <fill>
      <patternFill patternType="solid">
        <fgColor rgb="FFF8F8F8"/>
        <bgColor indexed="64"/>
      </patternFill>
    </fill>
    <fill>
      <patternFill patternType="solid">
        <fgColor theme="9" tint="0.59999389629810485"/>
        <bgColor indexed="64"/>
      </patternFill>
    </fill>
  </fills>
  <borders count="29">
    <border>
      <left/>
      <right/>
      <top/>
      <bottom/>
      <diagonal/>
    </border>
    <border>
      <left/>
      <right/>
      <top/>
      <bottom style="thick">
        <color theme="9"/>
      </bottom>
      <diagonal/>
    </border>
    <border>
      <left/>
      <right/>
      <top style="thin">
        <color theme="0" tint="-0.14996795556505021"/>
      </top>
      <bottom/>
      <diagonal/>
    </border>
    <border>
      <left/>
      <right/>
      <top/>
      <bottom style="medium">
        <color theme="9"/>
      </bottom>
      <diagonal/>
    </border>
    <border>
      <left/>
      <right/>
      <top style="thin">
        <color theme="0" tint="-0.24994659260841701"/>
      </top>
      <bottom/>
      <diagonal/>
    </border>
    <border>
      <left style="dotted">
        <color theme="0" tint="-0.14993743705557422"/>
      </left>
      <right/>
      <top/>
      <bottom/>
      <diagonal/>
    </border>
    <border>
      <left/>
      <right style="dotted">
        <color theme="0" tint="-0.14993743705557422"/>
      </right>
      <top/>
      <bottom/>
      <diagonal/>
    </border>
    <border>
      <left/>
      <right style="hair">
        <color theme="0" tint="-0.24994659260841701"/>
      </right>
      <top/>
      <bottom/>
      <diagonal/>
    </border>
    <border>
      <left/>
      <right style="hair">
        <color theme="0" tint="-0.24994659260841701"/>
      </right>
      <top style="thin">
        <color theme="0" tint="-0.24994659260841701"/>
      </top>
      <bottom/>
      <diagonal/>
    </border>
    <border>
      <left/>
      <right/>
      <top style="medium">
        <color theme="9"/>
      </top>
      <bottom/>
      <diagonal/>
    </border>
    <border>
      <left/>
      <right/>
      <top style="thin">
        <color theme="0" tint="-0.24994659260841701"/>
      </top>
      <bottom style="thin">
        <color theme="0" tint="-0.24994659260841701"/>
      </bottom>
      <diagonal/>
    </border>
    <border>
      <left style="hair">
        <color theme="0" tint="-0.24994659260841701"/>
      </left>
      <right/>
      <top/>
      <bottom/>
      <diagonal/>
    </border>
    <border>
      <left style="dotted">
        <color theme="0" tint="-0.24994659260841701"/>
      </left>
      <right/>
      <top/>
      <bottom/>
      <diagonal/>
    </border>
    <border>
      <left/>
      <right style="hair">
        <color theme="0" tint="-0.14996795556505021"/>
      </right>
      <top/>
      <bottom/>
      <diagonal/>
    </border>
    <border>
      <left/>
      <right style="hair">
        <color theme="0" tint="-0.14993743705557422"/>
      </right>
      <top/>
      <bottom/>
      <diagonal/>
    </border>
    <border>
      <left/>
      <right style="medium">
        <color theme="0" tint="-0.34998626667073579"/>
      </right>
      <top/>
      <bottom/>
      <diagonal/>
    </border>
    <border>
      <left style="medium">
        <color theme="0" tint="-0.34998626667073579"/>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style="medium">
        <color theme="0" tint="-0.34998626667073579"/>
      </right>
      <top style="medium">
        <color theme="0" tint="-0.34998626667073579"/>
      </top>
      <bottom/>
      <diagonal/>
    </border>
    <border>
      <left/>
      <right/>
      <top style="medium">
        <color theme="0" tint="-0.34998626667073579"/>
      </top>
      <bottom/>
      <diagonal/>
    </border>
    <border>
      <left style="medium">
        <color theme="0" tint="-0.34998626667073579"/>
      </left>
      <right/>
      <top/>
      <bottom/>
      <diagonal/>
    </border>
    <border>
      <left style="medium">
        <color theme="0" tint="-0.34998626667073579"/>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right/>
      <top/>
      <bottom style="medium">
        <color theme="0" tint="-0.34998626667073579"/>
      </bottom>
      <diagonal/>
    </border>
    <border>
      <left/>
      <right/>
      <top/>
      <bottom style="thin">
        <color theme="9"/>
      </bottom>
      <diagonal/>
    </border>
    <border>
      <left/>
      <right/>
      <top/>
      <bottom style="thin">
        <color theme="0" tint="-0.24994659260841701"/>
      </bottom>
      <diagonal/>
    </border>
    <border>
      <left/>
      <right/>
      <top style="thin">
        <color theme="0" tint="-0.14996795556505021"/>
      </top>
      <bottom style="thin">
        <color theme="0" tint="-0.14996795556505021"/>
      </bottom>
      <diagonal/>
    </border>
  </borders>
  <cellStyleXfs count="8">
    <xf numFmtId="0" fontId="0" fillId="0" borderId="0"/>
    <xf numFmtId="9" fontId="4" fillId="0" borderId="0" applyFont="0" applyFill="0" applyBorder="0" applyAlignment="0" applyProtection="0"/>
    <xf numFmtId="0" fontId="11" fillId="0" borderId="0" applyNumberFormat="0" applyFill="0" applyBorder="0" applyAlignment="0" applyProtection="0">
      <alignment vertical="top"/>
      <protection locked="0"/>
    </xf>
    <xf numFmtId="0" fontId="4" fillId="0" borderId="0"/>
    <xf numFmtId="0" fontId="4" fillId="0" borderId="0"/>
    <xf numFmtId="0" fontId="1" fillId="0" borderId="0"/>
    <xf numFmtId="0" fontId="4" fillId="0" borderId="0"/>
    <xf numFmtId="3" fontId="4" fillId="0" borderId="0">
      <alignment vertical="center"/>
    </xf>
  </cellStyleXfs>
  <cellXfs count="352">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wrapText="1"/>
    </xf>
    <xf numFmtId="0" fontId="8" fillId="0" borderId="0" xfId="0" applyFont="1" applyAlignment="1">
      <alignment wrapText="1"/>
    </xf>
    <xf numFmtId="0" fontId="9" fillId="0" borderId="0" xfId="0" applyFont="1" applyAlignment="1">
      <alignment horizontal="left" vertical="center"/>
    </xf>
    <xf numFmtId="0" fontId="10" fillId="0" borderId="1" xfId="0" applyFont="1" applyBorder="1"/>
    <xf numFmtId="0" fontId="12" fillId="0" borderId="0" xfId="2" applyFont="1" applyAlignment="1" applyProtection="1"/>
    <xf numFmtId="0" fontId="5" fillId="0" borderId="0" xfId="0" applyFont="1" applyAlignment="1"/>
    <xf numFmtId="0" fontId="13" fillId="0" borderId="2" xfId="0" applyFont="1" applyFill="1" applyBorder="1" applyAlignment="1">
      <alignment horizontal="left" vertical="center" wrapText="1"/>
    </xf>
    <xf numFmtId="0" fontId="15" fillId="0" borderId="0" xfId="0" applyFont="1"/>
    <xf numFmtId="0" fontId="0" fillId="0" borderId="0" xfId="0" applyFill="1"/>
    <xf numFmtId="0" fontId="14" fillId="0" borderId="0" xfId="0" applyFont="1" applyFill="1" applyBorder="1" applyAlignment="1" applyProtection="1">
      <alignment vertical="center" wrapText="1"/>
      <protection hidden="1"/>
    </xf>
    <xf numFmtId="0" fontId="14" fillId="0" borderId="0" xfId="0" applyFont="1" applyFill="1" applyBorder="1" applyAlignment="1" applyProtection="1">
      <alignment horizontal="right" vertical="center" wrapText="1"/>
      <protection hidden="1"/>
    </xf>
    <xf numFmtId="0" fontId="14" fillId="0" borderId="0" xfId="3" applyFont="1" applyFill="1" applyBorder="1" applyAlignment="1" applyProtection="1">
      <alignment horizontal="right" vertical="center" wrapText="1"/>
      <protection hidden="1"/>
    </xf>
    <xf numFmtId="0" fontId="14" fillId="2" borderId="0" xfId="0" applyFont="1" applyFill="1" applyBorder="1" applyAlignment="1" applyProtection="1">
      <alignment vertical="center" wrapText="1"/>
      <protection hidden="1"/>
    </xf>
    <xf numFmtId="1" fontId="14" fillId="2" borderId="0" xfId="0" applyNumberFormat="1" applyFont="1" applyFill="1" applyBorder="1" applyAlignment="1" applyProtection="1">
      <alignment horizontal="right" vertical="center" wrapText="1"/>
      <protection hidden="1"/>
    </xf>
    <xf numFmtId="1" fontId="14" fillId="2" borderId="0" xfId="0" quotePrefix="1" applyNumberFormat="1" applyFont="1" applyFill="1" applyBorder="1" applyAlignment="1" applyProtection="1">
      <alignment horizontal="right" vertical="center" wrapText="1"/>
      <protection hidden="1"/>
    </xf>
    <xf numFmtId="0" fontId="14" fillId="3" borderId="0" xfId="3" applyFont="1" applyFill="1" applyBorder="1" applyAlignment="1" applyProtection="1">
      <alignment horizontal="right" vertical="center" wrapText="1"/>
      <protection hidden="1"/>
    </xf>
    <xf numFmtId="0" fontId="14" fillId="2" borderId="0" xfId="0" applyFont="1" applyFill="1" applyBorder="1" applyAlignment="1" applyProtection="1">
      <alignment horizontal="right" vertical="center" wrapText="1"/>
      <protection hidden="1"/>
    </xf>
    <xf numFmtId="0" fontId="16" fillId="4" borderId="0" xfId="0" applyFont="1" applyFill="1" applyBorder="1" applyAlignment="1" applyProtection="1">
      <alignment vertical="center" wrapText="1"/>
      <protection hidden="1"/>
    </xf>
    <xf numFmtId="0" fontId="17" fillId="0" borderId="0" xfId="0" applyFont="1" applyFill="1" applyBorder="1" applyAlignment="1" applyProtection="1">
      <alignment vertical="center" wrapText="1"/>
      <protection hidden="1"/>
    </xf>
    <xf numFmtId="0" fontId="14" fillId="4" borderId="0" xfId="0" applyFont="1" applyFill="1" applyBorder="1" applyAlignment="1" applyProtection="1">
      <alignment vertical="center" wrapText="1"/>
      <protection hidden="1"/>
    </xf>
    <xf numFmtId="164" fontId="18" fillId="4" borderId="0" xfId="0" applyNumberFormat="1" applyFont="1" applyFill="1" applyBorder="1" applyAlignment="1" applyProtection="1">
      <alignment horizontal="right" vertical="center" wrapText="1"/>
      <protection hidden="1"/>
    </xf>
    <xf numFmtId="165" fontId="18" fillId="2" borderId="0" xfId="1" applyNumberFormat="1" applyFont="1" applyFill="1" applyBorder="1" applyAlignment="1" applyProtection="1">
      <alignment horizontal="right" vertical="center" wrapText="1"/>
      <protection hidden="1"/>
    </xf>
    <xf numFmtId="164" fontId="19" fillId="0" borderId="0" xfId="0" applyNumberFormat="1" applyFont="1" applyFill="1" applyBorder="1" applyAlignment="1" applyProtection="1">
      <alignment horizontal="right" vertical="center" wrapText="1"/>
      <protection hidden="1"/>
    </xf>
    <xf numFmtId="2" fontId="19" fillId="2" borderId="0" xfId="1" applyNumberFormat="1" applyFont="1" applyFill="1" applyBorder="1" applyAlignment="1" applyProtection="1">
      <alignment horizontal="right" vertical="center" wrapText="1"/>
      <protection hidden="1"/>
    </xf>
    <xf numFmtId="2" fontId="19" fillId="0" borderId="0" xfId="1" applyNumberFormat="1" applyFont="1" applyFill="1" applyBorder="1" applyAlignment="1" applyProtection="1">
      <alignment horizontal="right" vertical="center" wrapText="1"/>
      <protection hidden="1"/>
    </xf>
    <xf numFmtId="0" fontId="21" fillId="0" borderId="0" xfId="0" applyFont="1" applyProtection="1">
      <protection hidden="1"/>
    </xf>
    <xf numFmtId="0" fontId="22" fillId="0" borderId="0" xfId="0" applyFont="1"/>
    <xf numFmtId="0" fontId="15" fillId="0" borderId="0" xfId="0" applyFont="1" applyAlignment="1">
      <alignment wrapText="1"/>
    </xf>
    <xf numFmtId="0" fontId="22" fillId="0" borderId="0" xfId="0" applyFont="1" applyAlignment="1"/>
    <xf numFmtId="0" fontId="22" fillId="0" borderId="0" xfId="0" applyFont="1" applyAlignment="1">
      <alignment wrapText="1"/>
    </xf>
    <xf numFmtId="164" fontId="18" fillId="2" borderId="0" xfId="1" applyNumberFormat="1" applyFont="1" applyFill="1" applyBorder="1" applyAlignment="1" applyProtection="1">
      <alignment horizontal="right" vertical="center" wrapText="1"/>
      <protection hidden="1"/>
    </xf>
    <xf numFmtId="0" fontId="23" fillId="0" borderId="0" xfId="0" applyFont="1" applyFill="1" applyBorder="1" applyAlignment="1" applyProtection="1">
      <alignment vertical="center" wrapText="1"/>
      <protection hidden="1"/>
    </xf>
    <xf numFmtId="164" fontId="14" fillId="0" borderId="0" xfId="0" applyNumberFormat="1" applyFont="1" applyFill="1" applyBorder="1" applyAlignment="1" applyProtection="1">
      <alignment horizontal="right" vertical="center" wrapText="1"/>
      <protection hidden="1"/>
    </xf>
    <xf numFmtId="2" fontId="14" fillId="0" borderId="0" xfId="1" applyNumberFormat="1" applyFont="1" applyFill="1" applyBorder="1" applyAlignment="1" applyProtection="1">
      <alignment horizontal="right" vertical="center" wrapText="1"/>
      <protection hidden="1"/>
    </xf>
    <xf numFmtId="0" fontId="21" fillId="0" borderId="0" xfId="0" applyFont="1"/>
    <xf numFmtId="164" fontId="21" fillId="0" borderId="0" xfId="0" applyNumberFormat="1" applyFont="1"/>
    <xf numFmtId="3" fontId="19" fillId="0" borderId="0" xfId="0" applyNumberFormat="1" applyFont="1" applyFill="1" applyBorder="1" applyAlignment="1" applyProtection="1">
      <alignment horizontal="right" vertical="center" wrapText="1"/>
      <protection hidden="1"/>
    </xf>
    <xf numFmtId="165" fontId="19" fillId="2" borderId="0" xfId="1" applyNumberFormat="1" applyFont="1" applyFill="1" applyBorder="1" applyAlignment="1" applyProtection="1">
      <alignment horizontal="right" vertical="center" wrapText="1"/>
      <protection hidden="1"/>
    </xf>
    <xf numFmtId="0" fontId="16" fillId="0" borderId="0" xfId="0" applyFont="1" applyFill="1" applyBorder="1" applyAlignment="1" applyProtection="1">
      <alignment vertical="center" wrapText="1"/>
      <protection hidden="1"/>
    </xf>
    <xf numFmtId="0" fontId="16" fillId="0" borderId="0" xfId="0" applyFont="1" applyFill="1" applyBorder="1" applyAlignment="1" applyProtection="1">
      <alignment horizontal="right" vertical="center" wrapText="1"/>
      <protection hidden="1"/>
    </xf>
    <xf numFmtId="0" fontId="16" fillId="0" borderId="0" xfId="3" applyFont="1" applyFill="1" applyBorder="1" applyAlignment="1" applyProtection="1">
      <alignment horizontal="right" vertical="center" wrapText="1"/>
      <protection hidden="1"/>
    </xf>
    <xf numFmtId="0" fontId="0" fillId="0" borderId="0" xfId="0" applyFont="1"/>
    <xf numFmtId="0" fontId="0" fillId="0" borderId="0" xfId="0" applyFont="1" applyFill="1"/>
    <xf numFmtId="3" fontId="18" fillId="4" borderId="0" xfId="0" applyNumberFormat="1" applyFont="1" applyFill="1" applyBorder="1" applyAlignment="1" applyProtection="1">
      <alignment horizontal="right" vertical="center" wrapText="1"/>
      <protection hidden="1"/>
    </xf>
    <xf numFmtId="3" fontId="14" fillId="0" borderId="0" xfId="0" applyNumberFormat="1" applyFont="1" applyFill="1" applyBorder="1" applyAlignment="1" applyProtection="1">
      <alignment horizontal="right" vertical="center" wrapText="1"/>
      <protection hidden="1"/>
    </xf>
    <xf numFmtId="0" fontId="0" fillId="0" borderId="0" xfId="0" applyFont="1" applyProtection="1">
      <protection hidden="1"/>
    </xf>
    <xf numFmtId="0" fontId="5" fillId="0" borderId="0" xfId="0" applyFont="1" applyProtection="1">
      <protection hidden="1"/>
    </xf>
    <xf numFmtId="0" fontId="10" fillId="0" borderId="3" xfId="0" applyNumberFormat="1" applyFont="1" applyFill="1" applyBorder="1" applyAlignment="1" applyProtection="1">
      <alignment horizontal="left"/>
      <protection hidden="1"/>
    </xf>
    <xf numFmtId="0" fontId="10" fillId="0" borderId="3" xfId="0" applyNumberFormat="1" applyFont="1" applyFill="1" applyBorder="1" applyAlignment="1" applyProtection="1">
      <alignment horizontal="left" wrapText="1"/>
      <protection hidden="1"/>
    </xf>
    <xf numFmtId="0" fontId="5" fillId="0" borderId="0" xfId="0" applyFont="1"/>
    <xf numFmtId="0" fontId="0" fillId="0" borderId="0" xfId="0" applyAlignment="1">
      <alignment wrapText="1"/>
    </xf>
    <xf numFmtId="0" fontId="0" fillId="0" borderId="0" xfId="0" applyAlignment="1">
      <alignment horizontal="left" indent="1"/>
    </xf>
    <xf numFmtId="0" fontId="20" fillId="0" borderId="4" xfId="0" applyFont="1" applyFill="1" applyBorder="1" applyAlignment="1" applyProtection="1">
      <alignment horizontal="left" vertical="center"/>
      <protection hidden="1"/>
    </xf>
    <xf numFmtId="0" fontId="20" fillId="0" borderId="4" xfId="0" applyFont="1" applyFill="1" applyBorder="1" applyAlignment="1" applyProtection="1">
      <alignment horizontal="left" vertical="center" wrapText="1"/>
      <protection hidden="1"/>
    </xf>
    <xf numFmtId="0" fontId="15" fillId="0" borderId="0" xfId="0" applyFont="1" applyFill="1"/>
    <xf numFmtId="0" fontId="24" fillId="0" borderId="0" xfId="0" applyFont="1" applyFill="1" applyBorder="1" applyAlignment="1" applyProtection="1">
      <alignment vertical="center" wrapText="1"/>
      <protection hidden="1"/>
    </xf>
    <xf numFmtId="1" fontId="24" fillId="0" borderId="0" xfId="0" applyNumberFormat="1" applyFont="1" applyFill="1" applyBorder="1" applyAlignment="1" applyProtection="1">
      <alignment horizontal="right" vertical="center" wrapText="1"/>
      <protection hidden="1"/>
    </xf>
    <xf numFmtId="1" fontId="24" fillId="0" borderId="0" xfId="0" quotePrefix="1" applyNumberFormat="1" applyFont="1" applyFill="1" applyBorder="1" applyAlignment="1" applyProtection="1">
      <alignment horizontal="right" vertical="center" wrapText="1"/>
      <protection hidden="1"/>
    </xf>
    <xf numFmtId="0" fontId="24" fillId="0" borderId="0" xfId="3" applyFont="1" applyFill="1" applyBorder="1" applyAlignment="1" applyProtection="1">
      <alignment horizontal="right" vertical="center" wrapText="1"/>
      <protection hidden="1"/>
    </xf>
    <xf numFmtId="164" fontId="25" fillId="0" borderId="0" xfId="0" applyNumberFormat="1" applyFont="1" applyFill="1" applyBorder="1" applyAlignment="1" applyProtection="1">
      <alignment horizontal="right" vertical="center" wrapText="1"/>
      <protection hidden="1"/>
    </xf>
    <xf numFmtId="165" fontId="25" fillId="0" borderId="0" xfId="1" applyNumberFormat="1" applyFont="1" applyFill="1" applyBorder="1" applyAlignment="1" applyProtection="1">
      <alignment horizontal="right" vertical="center" wrapText="1"/>
      <protection hidden="1"/>
    </xf>
    <xf numFmtId="0" fontId="24" fillId="4" borderId="0" xfId="0" applyFont="1" applyFill="1" applyBorder="1" applyAlignment="1" applyProtection="1">
      <alignment vertical="center" wrapText="1"/>
      <protection hidden="1"/>
    </xf>
    <xf numFmtId="0" fontId="5" fillId="0" borderId="0" xfId="0" applyFont="1" applyFill="1"/>
    <xf numFmtId="0" fontId="26" fillId="4" borderId="0" xfId="0" applyFont="1" applyFill="1" applyBorder="1" applyAlignment="1" applyProtection="1">
      <alignment vertical="center" wrapText="1"/>
      <protection hidden="1"/>
    </xf>
    <xf numFmtId="164" fontId="27" fillId="4" borderId="0" xfId="0" applyNumberFormat="1" applyFont="1" applyFill="1" applyBorder="1" applyAlignment="1" applyProtection="1">
      <alignment horizontal="right" vertical="center" wrapText="1"/>
      <protection hidden="1"/>
    </xf>
    <xf numFmtId="165" fontId="27" fillId="2" borderId="0" xfId="1" applyNumberFormat="1" applyFont="1" applyFill="1" applyBorder="1" applyAlignment="1" applyProtection="1">
      <alignment horizontal="right" vertical="center" wrapText="1"/>
      <protection hidden="1"/>
    </xf>
    <xf numFmtId="0" fontId="0" fillId="0" borderId="0" xfId="0" applyAlignment="1">
      <alignment horizontal="left"/>
    </xf>
    <xf numFmtId="0" fontId="18" fillId="4" borderId="4" xfId="0" applyFont="1" applyFill="1" applyBorder="1" applyAlignment="1" applyProtection="1">
      <alignment horizontal="left" indent="1"/>
      <protection hidden="1"/>
    </xf>
    <xf numFmtId="164" fontId="18" fillId="4" borderId="4" xfId="0" applyNumberFormat="1" applyFont="1" applyFill="1" applyBorder="1" applyAlignment="1" applyProtection="1">
      <alignment horizontal="right" vertical="center" wrapText="1"/>
      <protection hidden="1"/>
    </xf>
    <xf numFmtId="165" fontId="18" fillId="2" borderId="4" xfId="1" applyNumberFormat="1" applyFont="1" applyFill="1" applyBorder="1" applyAlignment="1" applyProtection="1">
      <alignment horizontal="right" vertical="center" wrapText="1"/>
      <protection hidden="1"/>
    </xf>
    <xf numFmtId="0" fontId="18" fillId="4" borderId="0" xfId="0" applyFont="1" applyFill="1" applyBorder="1" applyAlignment="1" applyProtection="1">
      <alignment horizontal="left" indent="1"/>
      <protection hidden="1"/>
    </xf>
    <xf numFmtId="0" fontId="19" fillId="4" borderId="4" xfId="0" applyFont="1" applyFill="1" applyBorder="1" applyProtection="1">
      <protection hidden="1"/>
    </xf>
    <xf numFmtId="164" fontId="28" fillId="4" borderId="4" xfId="0" applyNumberFormat="1" applyFont="1" applyFill="1" applyBorder="1" applyAlignment="1" applyProtection="1">
      <alignment horizontal="right" vertical="center" wrapText="1"/>
      <protection hidden="1"/>
    </xf>
    <xf numFmtId="165" fontId="28" fillId="2" borderId="4" xfId="1" applyNumberFormat="1" applyFont="1" applyFill="1" applyBorder="1" applyAlignment="1" applyProtection="1">
      <alignment horizontal="right" vertical="center" wrapText="1"/>
      <protection hidden="1"/>
    </xf>
    <xf numFmtId="0" fontId="19" fillId="4" borderId="0" xfId="0" applyFont="1" applyFill="1" applyBorder="1" applyProtection="1">
      <protection hidden="1"/>
    </xf>
    <xf numFmtId="164" fontId="28" fillId="4" borderId="0" xfId="0" applyNumberFormat="1" applyFont="1" applyFill="1" applyBorder="1" applyAlignment="1" applyProtection="1">
      <alignment horizontal="right" vertical="center" wrapText="1"/>
      <protection hidden="1"/>
    </xf>
    <xf numFmtId="165" fontId="28" fillId="2" borderId="0" xfId="1" applyNumberFormat="1" applyFont="1" applyFill="1" applyBorder="1" applyAlignment="1" applyProtection="1">
      <alignment horizontal="right" vertical="center" wrapText="1"/>
      <protection hidden="1"/>
    </xf>
    <xf numFmtId="0" fontId="14" fillId="2" borderId="5" xfId="0" applyFont="1" applyFill="1" applyBorder="1" applyAlignment="1" applyProtection="1">
      <alignment horizontal="right" vertical="center" wrapText="1"/>
      <protection hidden="1"/>
    </xf>
    <xf numFmtId="0" fontId="14" fillId="2" borderId="6" xfId="0" applyFont="1" applyFill="1" applyBorder="1" applyAlignment="1" applyProtection="1">
      <alignment horizontal="right" vertical="center" wrapText="1"/>
      <protection hidden="1"/>
    </xf>
    <xf numFmtId="0" fontId="5" fillId="0" borderId="0" xfId="0" applyFont="1" applyAlignment="1">
      <alignment horizontal="left" indent="1"/>
    </xf>
    <xf numFmtId="164" fontId="18" fillId="4" borderId="5" xfId="0" applyNumberFormat="1" applyFont="1" applyFill="1" applyBorder="1" applyAlignment="1" applyProtection="1">
      <alignment horizontal="right" vertical="center" wrapText="1"/>
      <protection hidden="1"/>
    </xf>
    <xf numFmtId="164" fontId="18" fillId="4" borderId="6" xfId="0" applyNumberFormat="1" applyFont="1" applyFill="1" applyBorder="1" applyAlignment="1" applyProtection="1">
      <alignment horizontal="right" vertical="center" wrapText="1"/>
      <protection hidden="1"/>
    </xf>
    <xf numFmtId="0" fontId="15" fillId="0" borderId="0" xfId="0" applyFont="1" applyFill="1" applyBorder="1" applyProtection="1">
      <protection hidden="1"/>
    </xf>
    <xf numFmtId="0" fontId="24" fillId="0" borderId="0" xfId="0" applyFont="1" applyFill="1" applyBorder="1" applyAlignment="1" applyProtection="1">
      <alignment horizontal="right" vertical="center" wrapText="1"/>
      <protection hidden="1"/>
    </xf>
    <xf numFmtId="0" fontId="15" fillId="0" borderId="0" xfId="0" applyFont="1" applyFill="1" applyBorder="1"/>
    <xf numFmtId="0" fontId="14" fillId="2" borderId="7" xfId="0" applyFont="1" applyFill="1" applyBorder="1" applyAlignment="1" applyProtection="1">
      <alignment horizontal="right" vertical="center" wrapText="1"/>
      <protection hidden="1"/>
    </xf>
    <xf numFmtId="164" fontId="27" fillId="4" borderId="7" xfId="0" applyNumberFormat="1" applyFont="1" applyFill="1" applyBorder="1" applyAlignment="1" applyProtection="1">
      <alignment horizontal="right" vertical="center" wrapText="1"/>
      <protection hidden="1"/>
    </xf>
    <xf numFmtId="0" fontId="14" fillId="4" borderId="4" xfId="0" applyFont="1" applyFill="1" applyBorder="1" applyAlignment="1" applyProtection="1">
      <alignment horizontal="left" indent="1"/>
      <protection hidden="1"/>
    </xf>
    <xf numFmtId="164" fontId="18" fillId="4" borderId="8" xfId="0" applyNumberFormat="1" applyFont="1" applyFill="1" applyBorder="1" applyAlignment="1" applyProtection="1">
      <alignment horizontal="right" vertical="center" wrapText="1"/>
      <protection hidden="1"/>
    </xf>
    <xf numFmtId="0" fontId="14" fillId="4" borderId="0" xfId="0" applyFont="1" applyFill="1" applyBorder="1" applyAlignment="1" applyProtection="1">
      <alignment horizontal="left" indent="1"/>
      <protection hidden="1"/>
    </xf>
    <xf numFmtId="164" fontId="18" fillId="4" borderId="7" xfId="0" applyNumberFormat="1" applyFont="1" applyFill="1" applyBorder="1" applyAlignment="1" applyProtection="1">
      <alignment horizontal="right" vertical="center" wrapText="1"/>
      <protection hidden="1"/>
    </xf>
    <xf numFmtId="0" fontId="29" fillId="0" borderId="0" xfId="0" applyFont="1"/>
    <xf numFmtId="166" fontId="18" fillId="4" borderId="0" xfId="0" applyNumberFormat="1" applyFont="1" applyFill="1" applyBorder="1" applyAlignment="1" applyProtection="1">
      <alignment horizontal="right" vertical="center" wrapText="1"/>
      <protection hidden="1"/>
    </xf>
    <xf numFmtId="164" fontId="15" fillId="0" borderId="0" xfId="0" applyNumberFormat="1" applyFont="1"/>
    <xf numFmtId="0" fontId="29" fillId="0" borderId="0" xfId="0" applyFont="1" applyProtection="1">
      <protection hidden="1"/>
    </xf>
    <xf numFmtId="164" fontId="30" fillId="4" borderId="0" xfId="0" applyNumberFormat="1" applyFont="1" applyFill="1" applyBorder="1" applyAlignment="1" applyProtection="1">
      <alignment horizontal="right" vertical="center" wrapText="1"/>
      <protection hidden="1"/>
    </xf>
    <xf numFmtId="165" fontId="30" fillId="2" borderId="0" xfId="1" applyNumberFormat="1" applyFont="1" applyFill="1" applyBorder="1" applyAlignment="1" applyProtection="1">
      <alignment horizontal="right" vertical="center" wrapText="1"/>
      <protection hidden="1"/>
    </xf>
    <xf numFmtId="0" fontId="16" fillId="2" borderId="0" xfId="0" applyFont="1" applyFill="1" applyBorder="1" applyAlignment="1" applyProtection="1">
      <alignment vertical="center" wrapText="1"/>
      <protection hidden="1"/>
    </xf>
    <xf numFmtId="1" fontId="16" fillId="2" borderId="0" xfId="0" applyNumberFormat="1" applyFont="1" applyFill="1" applyBorder="1" applyAlignment="1" applyProtection="1">
      <alignment horizontal="right" vertical="center" wrapText="1"/>
      <protection hidden="1"/>
    </xf>
    <xf numFmtId="1" fontId="16" fillId="2" borderId="0" xfId="0" quotePrefix="1" applyNumberFormat="1" applyFont="1" applyFill="1" applyBorder="1" applyAlignment="1" applyProtection="1">
      <alignment horizontal="right" vertical="center" wrapText="1"/>
      <protection hidden="1"/>
    </xf>
    <xf numFmtId="0" fontId="16" fillId="3" borderId="0" xfId="3" applyFont="1" applyFill="1" applyBorder="1" applyAlignment="1" applyProtection="1">
      <alignment horizontal="right" vertical="center" wrapText="1"/>
      <protection hidden="1"/>
    </xf>
    <xf numFmtId="0" fontId="16" fillId="2" borderId="0" xfId="0" applyFont="1" applyFill="1" applyBorder="1" applyAlignment="1" applyProtection="1">
      <alignment horizontal="right" vertical="center" wrapText="1"/>
      <protection hidden="1"/>
    </xf>
    <xf numFmtId="0" fontId="16" fillId="0" borderId="9" xfId="0" applyFont="1" applyFill="1" applyBorder="1" applyAlignment="1" applyProtection="1">
      <alignment vertical="center" wrapText="1"/>
      <protection hidden="1"/>
    </xf>
    <xf numFmtId="0" fontId="16" fillId="0" borderId="9" xfId="0" applyFont="1" applyFill="1" applyBorder="1" applyAlignment="1" applyProtection="1">
      <alignment horizontal="right" vertical="center" wrapText="1"/>
      <protection hidden="1"/>
    </xf>
    <xf numFmtId="0" fontId="16" fillId="0" borderId="9" xfId="3" applyFont="1" applyFill="1" applyBorder="1" applyAlignment="1" applyProtection="1">
      <alignment horizontal="right" vertical="center" wrapText="1"/>
      <protection hidden="1"/>
    </xf>
    <xf numFmtId="0" fontId="16" fillId="2" borderId="5" xfId="0" applyFont="1" applyFill="1" applyBorder="1" applyAlignment="1" applyProtection="1">
      <alignment horizontal="right" vertical="center" wrapText="1"/>
      <protection hidden="1"/>
    </xf>
    <xf numFmtId="0" fontId="16" fillId="2" borderId="6" xfId="0" applyFont="1" applyFill="1" applyBorder="1" applyAlignment="1" applyProtection="1">
      <alignment horizontal="right" vertical="center" wrapText="1"/>
      <protection hidden="1"/>
    </xf>
    <xf numFmtId="0" fontId="16" fillId="2" borderId="5" xfId="0" quotePrefix="1" applyFont="1" applyFill="1" applyBorder="1" applyAlignment="1" applyProtection="1">
      <alignment horizontal="right" vertical="center" wrapText="1"/>
      <protection hidden="1"/>
    </xf>
    <xf numFmtId="0" fontId="16" fillId="2" borderId="6" xfId="0" quotePrefix="1" applyFont="1" applyFill="1" applyBorder="1" applyAlignment="1" applyProtection="1">
      <alignment horizontal="right" vertical="center" wrapText="1"/>
      <protection hidden="1"/>
    </xf>
    <xf numFmtId="0" fontId="16" fillId="3" borderId="5" xfId="3" applyFont="1" applyFill="1" applyBorder="1" applyAlignment="1" applyProtection="1">
      <alignment horizontal="right" vertical="center" wrapText="1"/>
      <protection hidden="1"/>
    </xf>
    <xf numFmtId="0" fontId="16" fillId="3" borderId="6" xfId="3" applyFont="1" applyFill="1" applyBorder="1" applyAlignment="1" applyProtection="1">
      <alignment horizontal="right" vertical="center" wrapText="1"/>
      <protection hidden="1"/>
    </xf>
    <xf numFmtId="164" fontId="30" fillId="4" borderId="5" xfId="0" applyNumberFormat="1" applyFont="1" applyFill="1" applyBorder="1" applyAlignment="1" applyProtection="1">
      <alignment horizontal="right" vertical="center" wrapText="1"/>
      <protection hidden="1"/>
    </xf>
    <xf numFmtId="164" fontId="30" fillId="4" borderId="6" xfId="0" applyNumberFormat="1" applyFont="1" applyFill="1" applyBorder="1" applyAlignment="1" applyProtection="1">
      <alignment horizontal="right" vertical="center" wrapText="1"/>
      <protection hidden="1"/>
    </xf>
    <xf numFmtId="165" fontId="30" fillId="2" borderId="5" xfId="1" applyNumberFormat="1" applyFont="1" applyFill="1" applyBorder="1" applyAlignment="1" applyProtection="1">
      <alignment horizontal="right" vertical="center" wrapText="1"/>
      <protection hidden="1"/>
    </xf>
    <xf numFmtId="165" fontId="30" fillId="2" borderId="6" xfId="1" applyNumberFormat="1" applyFont="1" applyFill="1" applyBorder="1" applyAlignment="1" applyProtection="1">
      <alignment horizontal="right" vertical="center" wrapText="1"/>
      <protection hidden="1"/>
    </xf>
    <xf numFmtId="0" fontId="0" fillId="0" borderId="0" xfId="0" applyFont="1" applyBorder="1"/>
    <xf numFmtId="0" fontId="0" fillId="0" borderId="0" xfId="0" applyFont="1" applyFill="1" applyBorder="1"/>
    <xf numFmtId="0" fontId="15" fillId="0" borderId="0" xfId="0" applyFont="1" applyBorder="1"/>
    <xf numFmtId="0" fontId="32" fillId="0" borderId="0" xfId="0" applyFont="1" applyAlignment="1">
      <alignment horizontal="left" indent="1"/>
    </xf>
    <xf numFmtId="0" fontId="16" fillId="0" borderId="0" xfId="0" applyFont="1" applyFill="1" applyBorder="1" applyProtection="1">
      <protection hidden="1"/>
    </xf>
    <xf numFmtId="0" fontId="32" fillId="0" borderId="0" xfId="0" applyFont="1"/>
    <xf numFmtId="0" fontId="31" fillId="0" borderId="0" xfId="0" applyFont="1" applyFill="1" applyBorder="1" applyAlignment="1" applyProtection="1">
      <alignment horizontal="left" vertical="center" wrapText="1"/>
      <protection hidden="1"/>
    </xf>
    <xf numFmtId="0" fontId="24" fillId="0" borderId="0" xfId="0" applyFont="1" applyFill="1" applyBorder="1" applyProtection="1">
      <protection hidden="1"/>
    </xf>
    <xf numFmtId="2" fontId="30" fillId="4" borderId="0" xfId="0" applyNumberFormat="1" applyFont="1" applyFill="1" applyBorder="1" applyAlignment="1" applyProtection="1">
      <alignment horizontal="right" vertical="center" wrapText="1"/>
      <protection hidden="1"/>
    </xf>
    <xf numFmtId="2" fontId="30" fillId="2" borderId="0" xfId="1" applyNumberFormat="1" applyFont="1" applyFill="1" applyBorder="1" applyAlignment="1" applyProtection="1">
      <alignment horizontal="right" vertical="center" wrapText="1"/>
      <protection hidden="1"/>
    </xf>
    <xf numFmtId="2" fontId="15" fillId="0" borderId="0" xfId="1" applyNumberFormat="1" applyFont="1"/>
    <xf numFmtId="0" fontId="31" fillId="0" borderId="4" xfId="0" applyFont="1" applyFill="1" applyBorder="1" applyAlignment="1" applyProtection="1">
      <alignment horizontal="left" vertical="center"/>
      <protection hidden="1"/>
    </xf>
    <xf numFmtId="0" fontId="31" fillId="0" borderId="4" xfId="0" applyFont="1" applyFill="1" applyBorder="1" applyAlignment="1" applyProtection="1">
      <alignment horizontal="left" vertical="center" wrapText="1"/>
      <protection hidden="1"/>
    </xf>
    <xf numFmtId="0" fontId="31" fillId="0" borderId="0" xfId="0" applyFont="1" applyFill="1" applyBorder="1" applyAlignment="1" applyProtection="1">
      <alignment horizontal="left" vertical="center"/>
      <protection hidden="1"/>
    </xf>
    <xf numFmtId="0" fontId="30" fillId="4" borderId="0" xfId="0" applyFont="1" applyFill="1" applyBorder="1" applyAlignment="1" applyProtection="1">
      <alignment horizontal="left" vertical="center" wrapText="1" indent="1"/>
      <protection hidden="1"/>
    </xf>
    <xf numFmtId="0" fontId="34" fillId="4" borderId="10" xfId="0" applyFont="1" applyFill="1" applyBorder="1" applyAlignment="1" applyProtection="1">
      <alignment vertical="center" wrapText="1"/>
      <protection hidden="1"/>
    </xf>
    <xf numFmtId="164" fontId="27" fillId="4" borderId="10" xfId="0" applyNumberFormat="1" applyFont="1" applyFill="1" applyBorder="1" applyAlignment="1" applyProtection="1">
      <alignment horizontal="right" vertical="center" wrapText="1"/>
      <protection hidden="1"/>
    </xf>
    <xf numFmtId="165" fontId="27" fillId="2" borderId="10" xfId="1" applyNumberFormat="1" applyFont="1" applyFill="1" applyBorder="1" applyAlignment="1" applyProtection="1">
      <alignment horizontal="right" vertical="center" wrapText="1"/>
      <protection hidden="1"/>
    </xf>
    <xf numFmtId="0" fontId="16" fillId="4" borderId="0" xfId="0" applyFont="1" applyFill="1" applyBorder="1" applyAlignment="1" applyProtection="1">
      <alignment horizontal="left" vertical="center" wrapText="1" indent="1"/>
      <protection hidden="1"/>
    </xf>
    <xf numFmtId="0" fontId="19" fillId="4" borderId="0" xfId="0" applyFont="1" applyFill="1" applyBorder="1" applyAlignment="1" applyProtection="1">
      <alignment vertical="center" wrapText="1"/>
      <protection hidden="1"/>
    </xf>
    <xf numFmtId="165" fontId="15" fillId="0" borderId="0" xfId="1" applyNumberFormat="1" applyFont="1"/>
    <xf numFmtId="165" fontId="15" fillId="0" borderId="0" xfId="1" applyNumberFormat="1" applyFont="1" applyFill="1"/>
    <xf numFmtId="0" fontId="0" fillId="0" borderId="0" xfId="0" applyAlignment="1"/>
    <xf numFmtId="164" fontId="16" fillId="4" borderId="0" xfId="0" applyNumberFormat="1" applyFont="1" applyFill="1" applyBorder="1" applyAlignment="1" applyProtection="1">
      <alignment horizontal="right" vertical="center" wrapText="1"/>
      <protection hidden="1"/>
    </xf>
    <xf numFmtId="165" fontId="16" fillId="2" borderId="0" xfId="1" applyNumberFormat="1" applyFont="1" applyFill="1" applyBorder="1" applyAlignment="1" applyProtection="1">
      <alignment horizontal="right" vertical="center" wrapText="1"/>
      <protection hidden="1"/>
    </xf>
    <xf numFmtId="0" fontId="16" fillId="7" borderId="12" xfId="3" applyFont="1" applyFill="1" applyBorder="1" applyAlignment="1" applyProtection="1">
      <alignment horizontal="right" vertical="center" wrapText="1"/>
      <protection hidden="1"/>
    </xf>
    <xf numFmtId="0" fontId="16" fillId="7" borderId="0" xfId="3" applyFont="1" applyFill="1" applyBorder="1" applyAlignment="1" applyProtection="1">
      <alignment horizontal="right" vertical="center" wrapText="1"/>
      <protection hidden="1"/>
    </xf>
    <xf numFmtId="0" fontId="16" fillId="7" borderId="14" xfId="3" applyFont="1" applyFill="1" applyBorder="1" applyAlignment="1" applyProtection="1">
      <alignment horizontal="right" vertical="center" wrapText="1"/>
      <protection hidden="1"/>
    </xf>
    <xf numFmtId="0" fontId="16" fillId="8" borderId="12" xfId="0" applyFont="1" applyFill="1" applyBorder="1" applyAlignment="1" applyProtection="1">
      <alignment horizontal="right" vertical="center" wrapText="1"/>
      <protection hidden="1"/>
    </xf>
    <xf numFmtId="0" fontId="16" fillId="8" borderId="0" xfId="0" applyFont="1" applyFill="1" applyBorder="1" applyAlignment="1" applyProtection="1">
      <alignment horizontal="right" vertical="center" wrapText="1"/>
      <protection hidden="1"/>
    </xf>
    <xf numFmtId="0" fontId="16" fillId="8" borderId="13" xfId="0" applyFont="1" applyFill="1" applyBorder="1" applyAlignment="1" applyProtection="1">
      <alignment horizontal="right" vertical="center" wrapText="1"/>
      <protection hidden="1"/>
    </xf>
    <xf numFmtId="0" fontId="16" fillId="3" borderId="12" xfId="3" applyFont="1" applyFill="1" applyBorder="1" applyAlignment="1" applyProtection="1">
      <alignment horizontal="right" vertical="center" wrapText="1"/>
      <protection hidden="1"/>
    </xf>
    <xf numFmtId="0" fontId="16" fillId="3" borderId="14" xfId="3" applyFont="1" applyFill="1" applyBorder="1" applyAlignment="1" applyProtection="1">
      <alignment horizontal="right" vertical="center" wrapText="1"/>
      <protection hidden="1"/>
    </xf>
    <xf numFmtId="164" fontId="30" fillId="4" borderId="12" xfId="0" applyNumberFormat="1" applyFont="1" applyFill="1" applyBorder="1" applyAlignment="1" applyProtection="1">
      <alignment horizontal="right" vertical="center" wrapText="1"/>
      <protection hidden="1"/>
    </xf>
    <xf numFmtId="164" fontId="30" fillId="4" borderId="13" xfId="0" applyNumberFormat="1" applyFont="1" applyFill="1" applyBorder="1" applyAlignment="1" applyProtection="1">
      <alignment horizontal="right" vertical="center" wrapText="1"/>
      <protection hidden="1"/>
    </xf>
    <xf numFmtId="165" fontId="30" fillId="2" borderId="12" xfId="1" applyNumberFormat="1" applyFont="1" applyFill="1" applyBorder="1" applyAlignment="1" applyProtection="1">
      <alignment horizontal="right" vertical="center" wrapText="1"/>
      <protection hidden="1"/>
    </xf>
    <xf numFmtId="165" fontId="30" fillId="2" borderId="14" xfId="1" applyNumberFormat="1" applyFont="1" applyFill="1" applyBorder="1" applyAlignment="1" applyProtection="1">
      <alignment horizontal="right" vertical="center" wrapText="1"/>
      <protection hidden="1"/>
    </xf>
    <xf numFmtId="165" fontId="0" fillId="0" borderId="0" xfId="1" applyNumberFormat="1" applyFont="1"/>
    <xf numFmtId="2" fontId="0" fillId="0" borderId="0" xfId="1" applyNumberFormat="1" applyFont="1"/>
    <xf numFmtId="164" fontId="25" fillId="4" borderId="0" xfId="0" applyNumberFormat="1" applyFont="1" applyFill="1" applyBorder="1" applyAlignment="1" applyProtection="1">
      <alignment horizontal="right" vertical="center" wrapText="1"/>
      <protection hidden="1"/>
    </xf>
    <xf numFmtId="0" fontId="15" fillId="9" borderId="0" xfId="0" applyFont="1" applyFill="1"/>
    <xf numFmtId="1" fontId="24" fillId="9" borderId="0" xfId="0" applyNumberFormat="1" applyFont="1" applyFill="1" applyBorder="1" applyAlignment="1" applyProtection="1">
      <alignment horizontal="right" vertical="center" wrapText="1"/>
      <protection hidden="1"/>
    </xf>
    <xf numFmtId="1" fontId="24" fillId="9" borderId="0" xfId="0" quotePrefix="1" applyNumberFormat="1" applyFont="1" applyFill="1" applyBorder="1" applyAlignment="1" applyProtection="1">
      <alignment horizontal="right" vertical="center" wrapText="1"/>
      <protection hidden="1"/>
    </xf>
    <xf numFmtId="0" fontId="24" fillId="9" borderId="0" xfId="3" applyFont="1" applyFill="1" applyBorder="1" applyAlignment="1" applyProtection="1">
      <alignment horizontal="right" vertical="center" wrapText="1"/>
      <protection hidden="1"/>
    </xf>
    <xf numFmtId="0" fontId="25" fillId="9" borderId="0" xfId="0" applyFont="1" applyFill="1" applyBorder="1" applyAlignment="1" applyProtection="1">
      <alignment horizontal="left" vertical="center" wrapText="1" indent="1"/>
      <protection hidden="1"/>
    </xf>
    <xf numFmtId="164" fontId="25" fillId="9" borderId="0" xfId="0" applyNumberFormat="1" applyFont="1" applyFill="1" applyBorder="1" applyAlignment="1" applyProtection="1">
      <alignment horizontal="right" vertical="center" wrapText="1"/>
      <protection hidden="1"/>
    </xf>
    <xf numFmtId="165" fontId="15" fillId="9" borderId="0" xfId="1" applyNumberFormat="1" applyFont="1" applyFill="1"/>
    <xf numFmtId="0" fontId="16" fillId="0" borderId="0" xfId="0" applyFont="1" applyFill="1" applyProtection="1">
      <protection hidden="1"/>
    </xf>
    <xf numFmtId="0" fontId="16" fillId="4" borderId="0" xfId="0" applyFont="1" applyFill="1" applyProtection="1">
      <protection hidden="1"/>
    </xf>
    <xf numFmtId="0" fontId="31" fillId="0" borderId="0" xfId="0" applyFont="1" applyFill="1" applyBorder="1" applyAlignment="1" applyProtection="1">
      <alignment vertical="center" wrapText="1"/>
      <protection hidden="1"/>
    </xf>
    <xf numFmtId="0" fontId="24" fillId="0" borderId="0" xfId="0" quotePrefix="1" applyFont="1" applyFill="1" applyBorder="1" applyAlignment="1" applyProtection="1">
      <alignment horizontal="right" vertical="center" wrapText="1"/>
      <protection hidden="1"/>
    </xf>
    <xf numFmtId="0" fontId="25" fillId="4" borderId="0" xfId="0" applyFont="1" applyFill="1" applyBorder="1" applyAlignment="1" applyProtection="1">
      <alignment horizontal="left" vertical="center" wrapText="1" indent="1"/>
      <protection hidden="1"/>
    </xf>
    <xf numFmtId="0" fontId="16" fillId="2" borderId="15" xfId="0" applyFont="1" applyFill="1" applyBorder="1" applyAlignment="1" applyProtection="1">
      <alignment vertical="center" wrapText="1"/>
      <protection hidden="1"/>
    </xf>
    <xf numFmtId="1" fontId="16" fillId="2" borderId="16" xfId="0" applyNumberFormat="1" applyFont="1" applyFill="1" applyBorder="1" applyAlignment="1" applyProtection="1">
      <alignment horizontal="right" vertical="center" wrapText="1"/>
      <protection hidden="1"/>
    </xf>
    <xf numFmtId="1" fontId="16" fillId="2" borderId="17" xfId="0" applyNumberFormat="1" applyFont="1" applyFill="1" applyBorder="1" applyAlignment="1" applyProtection="1">
      <alignment horizontal="right" vertical="center" wrapText="1"/>
      <protection hidden="1"/>
    </xf>
    <xf numFmtId="1" fontId="16" fillId="2" borderId="18" xfId="0" applyNumberFormat="1" applyFont="1" applyFill="1" applyBorder="1" applyAlignment="1" applyProtection="1">
      <alignment horizontal="right" vertical="center" wrapText="1"/>
      <protection hidden="1"/>
    </xf>
    <xf numFmtId="1" fontId="16" fillId="2" borderId="19" xfId="0" applyNumberFormat="1" applyFont="1" applyFill="1" applyBorder="1" applyAlignment="1" applyProtection="1">
      <alignment horizontal="right" vertical="center" wrapText="1"/>
      <protection hidden="1"/>
    </xf>
    <xf numFmtId="0" fontId="35" fillId="4" borderId="15" xfId="0" applyFont="1" applyFill="1" applyBorder="1" applyAlignment="1" applyProtection="1">
      <alignment horizontal="left" vertical="center" wrapText="1" indent="1"/>
      <protection hidden="1"/>
    </xf>
    <xf numFmtId="164" fontId="35" fillId="4" borderId="20" xfId="0" applyNumberFormat="1" applyFont="1" applyFill="1" applyBorder="1" applyAlignment="1" applyProtection="1">
      <alignment horizontal="right" vertical="center" wrapText="1"/>
      <protection hidden="1"/>
    </xf>
    <xf numFmtId="164" fontId="35" fillId="4" borderId="15" xfId="0" applyNumberFormat="1" applyFont="1" applyFill="1" applyBorder="1" applyAlignment="1" applyProtection="1">
      <alignment horizontal="right" vertical="center" wrapText="1"/>
      <protection hidden="1"/>
    </xf>
    <xf numFmtId="164" fontId="35" fillId="4" borderId="21" xfId="0" applyNumberFormat="1" applyFont="1" applyFill="1" applyBorder="1" applyAlignment="1" applyProtection="1">
      <alignment horizontal="right" vertical="center" wrapText="1"/>
      <protection hidden="1"/>
    </xf>
    <xf numFmtId="164" fontId="35" fillId="4" borderId="0" xfId="0" applyNumberFormat="1" applyFont="1" applyFill="1" applyBorder="1" applyAlignment="1" applyProtection="1">
      <alignment horizontal="right" vertical="center" wrapText="1"/>
      <protection hidden="1"/>
    </xf>
    <xf numFmtId="165" fontId="35" fillId="2" borderId="0" xfId="1" applyNumberFormat="1" applyFont="1" applyFill="1" applyBorder="1" applyAlignment="1" applyProtection="1">
      <alignment horizontal="right" vertical="center" wrapText="1"/>
      <protection hidden="1"/>
    </xf>
    <xf numFmtId="0" fontId="30" fillId="4" borderId="15" xfId="0" applyFont="1" applyFill="1" applyBorder="1" applyAlignment="1" applyProtection="1">
      <alignment horizontal="left" vertical="center" wrapText="1" indent="2"/>
      <protection hidden="1"/>
    </xf>
    <xf numFmtId="164" fontId="30" fillId="4" borderId="20" xfId="0" applyNumberFormat="1" applyFont="1" applyFill="1" applyBorder="1" applyAlignment="1" applyProtection="1">
      <alignment horizontal="right" vertical="center" wrapText="1"/>
      <protection hidden="1"/>
    </xf>
    <xf numFmtId="164" fontId="30" fillId="4" borderId="15" xfId="0" applyNumberFormat="1" applyFont="1" applyFill="1" applyBorder="1" applyAlignment="1" applyProtection="1">
      <alignment horizontal="right" vertical="center" wrapText="1"/>
      <protection hidden="1"/>
    </xf>
    <xf numFmtId="164" fontId="30" fillId="4" borderId="21" xfId="0" applyNumberFormat="1" applyFont="1" applyFill="1" applyBorder="1" applyAlignment="1" applyProtection="1">
      <alignment horizontal="right" vertical="center" wrapText="1"/>
      <protection hidden="1"/>
    </xf>
    <xf numFmtId="0" fontId="30" fillId="4" borderId="15" xfId="0" applyFont="1" applyFill="1" applyBorder="1" applyAlignment="1" applyProtection="1">
      <alignment horizontal="left" vertical="center" wrapText="1" indent="1"/>
      <protection hidden="1"/>
    </xf>
    <xf numFmtId="164" fontId="30" fillId="4" borderId="22" xfId="0" applyNumberFormat="1" applyFont="1" applyFill="1" applyBorder="1" applyAlignment="1" applyProtection="1">
      <alignment horizontal="right" vertical="center" wrapText="1"/>
      <protection hidden="1"/>
    </xf>
    <xf numFmtId="164" fontId="30" fillId="4" borderId="23" xfId="0" applyNumberFormat="1" applyFont="1" applyFill="1" applyBorder="1" applyAlignment="1" applyProtection="1">
      <alignment horizontal="right" vertical="center" wrapText="1"/>
      <protection hidden="1"/>
    </xf>
    <xf numFmtId="164" fontId="30" fillId="4" borderId="24" xfId="0" applyNumberFormat="1" applyFont="1" applyFill="1" applyBorder="1" applyAlignment="1" applyProtection="1">
      <alignment horizontal="right" vertical="center" wrapText="1"/>
      <protection hidden="1"/>
    </xf>
    <xf numFmtId="164" fontId="30" fillId="4" borderId="25" xfId="0" applyNumberFormat="1" applyFont="1" applyFill="1" applyBorder="1" applyAlignment="1" applyProtection="1">
      <alignment horizontal="right" vertical="center" wrapText="1"/>
      <protection hidden="1"/>
    </xf>
    <xf numFmtId="0" fontId="35" fillId="4" borderId="0" xfId="0" applyFont="1" applyFill="1" applyBorder="1" applyAlignment="1" applyProtection="1">
      <alignment horizontal="left" vertical="center" wrapText="1" indent="1"/>
      <protection hidden="1"/>
    </xf>
    <xf numFmtId="0" fontId="30" fillId="4" borderId="0" xfId="0" applyFont="1" applyFill="1" applyBorder="1" applyAlignment="1" applyProtection="1">
      <alignment horizontal="left" vertical="center" wrapText="1" indent="2"/>
      <protection hidden="1"/>
    </xf>
    <xf numFmtId="165" fontId="30" fillId="4" borderId="0" xfId="1" applyNumberFormat="1" applyFont="1" applyFill="1" applyBorder="1" applyAlignment="1" applyProtection="1">
      <alignment vertical="center" wrapText="1"/>
      <protection hidden="1"/>
    </xf>
    <xf numFmtId="165" fontId="30" fillId="4" borderId="0" xfId="1" applyNumberFormat="1" applyFont="1" applyFill="1" applyBorder="1" applyAlignment="1" applyProtection="1">
      <alignment horizontal="right" vertical="center" wrapText="1"/>
      <protection hidden="1"/>
    </xf>
    <xf numFmtId="0" fontId="0" fillId="0" borderId="0" xfId="0" applyAlignment="1">
      <alignment horizontal="right"/>
    </xf>
    <xf numFmtId="0" fontId="30" fillId="4" borderId="0" xfId="0" applyFont="1" applyFill="1" applyBorder="1" applyAlignment="1" applyProtection="1">
      <alignment vertical="center" wrapText="1"/>
      <protection hidden="1"/>
    </xf>
    <xf numFmtId="166" fontId="30" fillId="4" borderId="0" xfId="0" applyNumberFormat="1" applyFont="1" applyFill="1" applyBorder="1" applyAlignment="1" applyProtection="1">
      <alignment horizontal="right" vertical="center" wrapText="1"/>
      <protection hidden="1"/>
    </xf>
    <xf numFmtId="166" fontId="16" fillId="4" borderId="0" xfId="0" applyNumberFormat="1" applyFont="1" applyFill="1" applyBorder="1" applyAlignment="1" applyProtection="1">
      <alignment horizontal="right" vertical="center" wrapText="1"/>
      <protection hidden="1"/>
    </xf>
    <xf numFmtId="1" fontId="15" fillId="0" borderId="0" xfId="0" applyNumberFormat="1" applyFont="1"/>
    <xf numFmtId="0" fontId="15" fillId="0" borderId="0" xfId="0" applyFont="1" applyAlignment="1">
      <alignment horizontal="right"/>
    </xf>
    <xf numFmtId="166" fontId="30" fillId="4" borderId="5" xfId="0" applyNumberFormat="1" applyFont="1" applyFill="1" applyBorder="1" applyAlignment="1" applyProtection="1">
      <alignment horizontal="right" vertical="center" wrapText="1"/>
      <protection hidden="1"/>
    </xf>
    <xf numFmtId="166" fontId="30" fillId="4" borderId="6" xfId="0" applyNumberFormat="1" applyFont="1" applyFill="1" applyBorder="1" applyAlignment="1" applyProtection="1">
      <alignment horizontal="right" vertical="center" wrapText="1"/>
      <protection hidden="1"/>
    </xf>
    <xf numFmtId="0" fontId="36" fillId="0" borderId="0" xfId="0" applyFont="1"/>
    <xf numFmtId="1" fontId="15" fillId="0" borderId="0" xfId="0" applyNumberFormat="1" applyFont="1" applyBorder="1"/>
    <xf numFmtId="166" fontId="25" fillId="4" borderId="0" xfId="0" applyNumberFormat="1" applyFont="1" applyFill="1" applyBorder="1" applyAlignment="1" applyProtection="1">
      <alignment horizontal="right" vertical="center" wrapText="1"/>
      <protection hidden="1"/>
    </xf>
    <xf numFmtId="165" fontId="15" fillId="0" borderId="0" xfId="1" applyNumberFormat="1" applyFont="1" applyBorder="1"/>
    <xf numFmtId="0" fontId="16" fillId="2" borderId="0" xfId="0" quotePrefix="1" applyFont="1" applyFill="1" applyBorder="1" applyAlignment="1" applyProtection="1">
      <alignment horizontal="center" vertical="center" wrapText="1"/>
      <protection hidden="1"/>
    </xf>
    <xf numFmtId="0" fontId="16" fillId="3" borderId="0" xfId="3" applyFont="1" applyFill="1" applyBorder="1" applyAlignment="1" applyProtection="1">
      <alignment horizontal="center" vertical="center" wrapText="1"/>
      <protection hidden="1"/>
    </xf>
    <xf numFmtId="164" fontId="19" fillId="0" borderId="27" xfId="0" applyNumberFormat="1" applyFont="1" applyFill="1" applyBorder="1" applyAlignment="1" applyProtection="1">
      <alignment horizontal="right" vertical="center" wrapText="1"/>
      <protection hidden="1"/>
    </xf>
    <xf numFmtId="2" fontId="19" fillId="0" borderId="27" xfId="1" applyNumberFormat="1" applyFont="1" applyFill="1" applyBorder="1" applyAlignment="1" applyProtection="1">
      <alignment horizontal="right" vertical="center" wrapText="1"/>
      <protection hidden="1"/>
    </xf>
    <xf numFmtId="0" fontId="16" fillId="2" borderId="0" xfId="0" applyFont="1" applyFill="1" applyBorder="1" applyAlignment="1" applyProtection="1">
      <alignment horizontal="center" vertical="center" wrapText="1"/>
      <protection hidden="1"/>
    </xf>
    <xf numFmtId="0" fontId="24" fillId="0" borderId="0" xfId="0" quotePrefix="1" applyFont="1" applyFill="1" applyBorder="1" applyAlignment="1" applyProtection="1">
      <alignment horizontal="center" vertical="center" wrapText="1"/>
      <protection hidden="1"/>
    </xf>
    <xf numFmtId="0" fontId="10" fillId="0" borderId="0" xfId="0" applyFont="1" applyAlignment="1">
      <alignment horizontal="left"/>
    </xf>
    <xf numFmtId="0" fontId="37" fillId="0" borderId="3" xfId="0" applyNumberFormat="1" applyFont="1" applyFill="1" applyBorder="1" applyAlignment="1" applyProtection="1">
      <alignment horizontal="left"/>
      <protection hidden="1"/>
    </xf>
    <xf numFmtId="0" fontId="37" fillId="0" borderId="3" xfId="0" applyNumberFormat="1" applyFont="1" applyFill="1" applyBorder="1" applyAlignment="1" applyProtection="1">
      <alignment horizontal="left" wrapText="1"/>
      <protection hidden="1"/>
    </xf>
    <xf numFmtId="0" fontId="38" fillId="0" borderId="0" xfId="0" applyFont="1" applyFill="1" applyBorder="1" applyAlignment="1" applyProtection="1">
      <alignment vertical="center" wrapText="1"/>
      <protection hidden="1"/>
    </xf>
    <xf numFmtId="164" fontId="39" fillId="0" borderId="0" xfId="0" applyNumberFormat="1" applyFont="1" applyFill="1" applyBorder="1" applyAlignment="1" applyProtection="1">
      <alignment horizontal="right" vertical="center" wrapText="1"/>
      <protection hidden="1"/>
    </xf>
    <xf numFmtId="165" fontId="39" fillId="0" borderId="0" xfId="1" applyNumberFormat="1" applyFont="1" applyFill="1" applyBorder="1" applyAlignment="1" applyProtection="1">
      <alignment horizontal="right" vertical="center" wrapText="1"/>
      <protection hidden="1"/>
    </xf>
    <xf numFmtId="0" fontId="16" fillId="0" borderId="0" xfId="0" applyFont="1" applyFill="1" applyBorder="1" applyAlignment="1" applyProtection="1">
      <alignment horizontal="left" vertical="center" wrapText="1" indent="1"/>
      <protection hidden="1"/>
    </xf>
    <xf numFmtId="0" fontId="26" fillId="0" borderId="0" xfId="0" applyFont="1" applyFill="1" applyBorder="1" applyProtection="1">
      <protection hidden="1"/>
    </xf>
    <xf numFmtId="2" fontId="27" fillId="4" borderId="0" xfId="0" applyNumberFormat="1" applyFont="1" applyFill="1" applyBorder="1" applyAlignment="1" applyProtection="1">
      <alignment horizontal="right" vertical="center" wrapText="1"/>
      <protection hidden="1"/>
    </xf>
    <xf numFmtId="2" fontId="28" fillId="2" borderId="0" xfId="1" applyNumberFormat="1" applyFont="1" applyFill="1" applyBorder="1" applyAlignment="1" applyProtection="1">
      <alignment horizontal="right" vertical="center" wrapText="1"/>
      <protection hidden="1"/>
    </xf>
    <xf numFmtId="0" fontId="2" fillId="9" borderId="0" xfId="0" applyFont="1" applyFill="1" applyBorder="1" applyProtection="1">
      <protection hidden="1"/>
    </xf>
    <xf numFmtId="2" fontId="3" fillId="9" borderId="0" xfId="0" applyNumberFormat="1" applyFont="1" applyFill="1" applyBorder="1" applyAlignment="1" applyProtection="1">
      <alignment horizontal="right" vertical="center" wrapText="1"/>
      <protection hidden="1"/>
    </xf>
    <xf numFmtId="2" fontId="25" fillId="9" borderId="0" xfId="1" applyNumberFormat="1" applyFont="1" applyFill="1" applyBorder="1" applyAlignment="1" applyProtection="1">
      <alignment horizontal="right" vertical="center" wrapText="1"/>
      <protection hidden="1"/>
    </xf>
    <xf numFmtId="0" fontId="24" fillId="9" borderId="0" xfId="0" applyFont="1" applyFill="1" applyBorder="1" applyAlignment="1" applyProtection="1">
      <alignment horizontal="left" wrapText="1" indent="1"/>
      <protection hidden="1"/>
    </xf>
    <xf numFmtId="2" fontId="25" fillId="9" borderId="0" xfId="0" applyNumberFormat="1" applyFont="1" applyFill="1" applyBorder="1" applyAlignment="1" applyProtection="1">
      <alignment horizontal="right" vertical="center" wrapText="1"/>
      <protection hidden="1"/>
    </xf>
    <xf numFmtId="0" fontId="24" fillId="9" borderId="0" xfId="0" applyFont="1" applyFill="1" applyBorder="1" applyAlignment="1" applyProtection="1">
      <alignment horizontal="left" vertical="center" wrapText="1" indent="1"/>
      <protection hidden="1"/>
    </xf>
    <xf numFmtId="0" fontId="26" fillId="0" borderId="0" xfId="0" applyFont="1" applyFill="1" applyBorder="1" applyAlignment="1" applyProtection="1">
      <alignment vertical="center" wrapText="1"/>
      <protection hidden="1"/>
    </xf>
    <xf numFmtId="164" fontId="26" fillId="0" borderId="0" xfId="0" applyNumberFormat="1" applyFont="1" applyFill="1" applyBorder="1" applyAlignment="1" applyProtection="1">
      <alignment horizontal="right" vertical="center" wrapText="1"/>
      <protection hidden="1"/>
    </xf>
    <xf numFmtId="2" fontId="26" fillId="2" borderId="0" xfId="1" applyNumberFormat="1" applyFont="1" applyFill="1" applyBorder="1" applyAlignment="1" applyProtection="1">
      <alignment horizontal="right" vertical="center" wrapText="1"/>
      <protection hidden="1"/>
    </xf>
    <xf numFmtId="0" fontId="16" fillId="0" borderId="28" xfId="0" applyFont="1" applyFill="1" applyBorder="1" applyAlignment="1" applyProtection="1">
      <alignment vertical="center" wrapText="1"/>
      <protection hidden="1"/>
    </xf>
    <xf numFmtId="164" fontId="16" fillId="0" borderId="28" xfId="0" applyNumberFormat="1" applyFont="1" applyFill="1" applyBorder="1" applyAlignment="1" applyProtection="1">
      <alignment horizontal="right" vertical="center" wrapText="1"/>
      <protection hidden="1"/>
    </xf>
    <xf numFmtId="2" fontId="16" fillId="2" borderId="28" xfId="1" applyNumberFormat="1" applyFont="1" applyFill="1" applyBorder="1" applyAlignment="1" applyProtection="1">
      <alignment horizontal="right" vertical="center" wrapText="1"/>
      <protection hidden="1"/>
    </xf>
    <xf numFmtId="0" fontId="30" fillId="0" borderId="0" xfId="0" applyFont="1" applyFill="1" applyBorder="1" applyAlignment="1" applyProtection="1">
      <alignment horizontal="left" vertical="center" wrapText="1" indent="1"/>
      <protection hidden="1"/>
    </xf>
    <xf numFmtId="164" fontId="30" fillId="0" borderId="0" xfId="0" applyNumberFormat="1" applyFont="1" applyFill="1" applyBorder="1" applyAlignment="1" applyProtection="1">
      <alignment horizontal="right" vertical="center" wrapText="1"/>
      <protection hidden="1"/>
    </xf>
    <xf numFmtId="0" fontId="30" fillId="0" borderId="0" xfId="0" applyFont="1" applyFill="1" applyBorder="1" applyAlignment="1" applyProtection="1">
      <alignment vertical="center" wrapText="1"/>
      <protection hidden="1"/>
    </xf>
    <xf numFmtId="164" fontId="16" fillId="0" borderId="0" xfId="0" applyNumberFormat="1" applyFont="1" applyFill="1" applyBorder="1" applyAlignment="1" applyProtection="1">
      <alignment horizontal="right" vertical="center" wrapText="1"/>
      <protection hidden="1"/>
    </xf>
    <xf numFmtId="2" fontId="16" fillId="0" borderId="0" xfId="1" applyNumberFormat="1" applyFont="1" applyFill="1" applyBorder="1" applyAlignment="1" applyProtection="1">
      <alignment horizontal="right" vertical="center" wrapText="1"/>
      <protection hidden="1"/>
    </xf>
    <xf numFmtId="0" fontId="36" fillId="0" borderId="0" xfId="0" applyFont="1" applyFill="1"/>
    <xf numFmtId="2" fontId="30" fillId="4" borderId="0" xfId="1" applyNumberFormat="1" applyFont="1" applyFill="1" applyBorder="1" applyAlignment="1" applyProtection="1">
      <alignment vertical="center" wrapText="1"/>
      <protection hidden="1"/>
    </xf>
    <xf numFmtId="2" fontId="30" fillId="4" borderId="0" xfId="1" applyNumberFormat="1" applyFont="1" applyFill="1" applyBorder="1" applyAlignment="1" applyProtection="1">
      <alignment horizontal="right" vertical="center" wrapText="1"/>
      <protection hidden="1"/>
    </xf>
    <xf numFmtId="0" fontId="41" fillId="0" borderId="0" xfId="0" applyFont="1" applyFill="1" applyBorder="1" applyAlignment="1" applyProtection="1">
      <alignment vertical="center" wrapText="1"/>
      <protection hidden="1"/>
    </xf>
    <xf numFmtId="2" fontId="25" fillId="0" borderId="0" xfId="0" applyNumberFormat="1" applyFont="1" applyFill="1" applyBorder="1" applyAlignment="1" applyProtection="1">
      <alignment horizontal="right" vertical="center" wrapText="1"/>
      <protection hidden="1"/>
    </xf>
    <xf numFmtId="2" fontId="25" fillId="0" borderId="0" xfId="1" applyNumberFormat="1" applyFont="1" applyFill="1" applyBorder="1" applyAlignment="1" applyProtection="1">
      <alignment vertical="center" wrapText="1"/>
      <protection hidden="1"/>
    </xf>
    <xf numFmtId="0" fontId="42" fillId="0" borderId="0" xfId="0" applyFont="1" applyAlignment="1">
      <alignment horizontal="left" vertical="center"/>
    </xf>
    <xf numFmtId="0" fontId="43" fillId="0" borderId="0" xfId="5" applyFont="1" applyAlignment="1">
      <alignment vertical="center" wrapText="1"/>
    </xf>
    <xf numFmtId="0" fontId="44" fillId="0" borderId="0" xfId="5" applyFont="1" applyFill="1" applyAlignment="1">
      <alignment vertical="center" wrapText="1"/>
    </xf>
    <xf numFmtId="9" fontId="25" fillId="0" borderId="0" xfId="1" applyNumberFormat="1" applyFont="1" applyFill="1" applyBorder="1" applyAlignment="1" applyProtection="1">
      <alignment horizontal="right" vertical="center" wrapText="1"/>
      <protection hidden="1"/>
    </xf>
    <xf numFmtId="0" fontId="45" fillId="0" borderId="0" xfId="5" applyFont="1" applyFill="1" applyAlignment="1">
      <alignment vertical="center" wrapText="1"/>
    </xf>
    <xf numFmtId="0" fontId="46" fillId="0" borderId="0" xfId="0" applyFont="1" applyFill="1" applyBorder="1" applyAlignment="1" applyProtection="1">
      <alignment horizontal="left" vertical="center" wrapText="1"/>
      <protection hidden="1"/>
    </xf>
    <xf numFmtId="0" fontId="47" fillId="0" borderId="0" xfId="6" applyFont="1" applyFill="1" applyBorder="1" applyAlignment="1">
      <alignment horizontal="left" vertical="center" wrapText="1"/>
    </xf>
    <xf numFmtId="0" fontId="19" fillId="0" borderId="0" xfId="6" applyFont="1" applyFill="1" applyBorder="1" applyAlignment="1">
      <alignment vertical="center" wrapText="1"/>
    </xf>
    <xf numFmtId="2" fontId="19" fillId="0" borderId="0" xfId="7" applyNumberFormat="1" applyFont="1" applyFill="1" applyBorder="1" applyAlignment="1">
      <alignment horizontal="right" vertical="center" wrapText="1"/>
    </xf>
    <xf numFmtId="165" fontId="19" fillId="2" borderId="0" xfId="1" applyNumberFormat="1" applyFont="1" applyFill="1" applyBorder="1" applyAlignment="1">
      <alignment horizontal="right" vertical="center" wrapText="1"/>
    </xf>
    <xf numFmtId="3" fontId="16" fillId="0" borderId="28" xfId="7" applyFont="1" applyFill="1" applyBorder="1" applyAlignment="1">
      <alignment horizontal="left" vertical="center" wrapText="1"/>
    </xf>
    <xf numFmtId="2" fontId="16" fillId="0" borderId="28" xfId="7" applyNumberFormat="1" applyFont="1" applyFill="1" applyBorder="1" applyAlignment="1">
      <alignment horizontal="right" vertical="center" wrapText="1"/>
    </xf>
    <xf numFmtId="3" fontId="16" fillId="0" borderId="0" xfId="7" applyFont="1" applyFill="1" applyBorder="1" applyAlignment="1">
      <alignment horizontal="left" vertical="center" wrapText="1" indent="1"/>
    </xf>
    <xf numFmtId="2" fontId="30" fillId="0" borderId="0" xfId="7" applyNumberFormat="1" applyFont="1" applyFill="1" applyBorder="1" applyAlignment="1">
      <alignment horizontal="right" vertical="center" wrapText="1"/>
    </xf>
    <xf numFmtId="165" fontId="30" fillId="2" borderId="0" xfId="1" applyNumberFormat="1" applyFont="1" applyFill="1" applyBorder="1" applyAlignment="1">
      <alignment horizontal="right" vertical="center" wrapText="1"/>
    </xf>
    <xf numFmtId="3" fontId="16" fillId="4" borderId="0" xfId="7" applyFont="1" applyFill="1" applyBorder="1" applyAlignment="1">
      <alignment horizontal="left" vertical="center" wrapText="1" indent="1"/>
    </xf>
    <xf numFmtId="2" fontId="30" fillId="4" borderId="0" xfId="7" applyNumberFormat="1" applyFont="1" applyFill="1" applyBorder="1" applyAlignment="1">
      <alignment horizontal="right" vertical="center" wrapText="1"/>
    </xf>
    <xf numFmtId="3" fontId="24" fillId="0" borderId="0" xfId="7" applyFont="1" applyFill="1" applyBorder="1" applyAlignment="1">
      <alignment horizontal="left" vertical="center" wrapText="1" indent="1"/>
    </xf>
    <xf numFmtId="2" fontId="25" fillId="0" borderId="0" xfId="7" applyNumberFormat="1" applyFont="1" applyFill="1" applyBorder="1" applyAlignment="1">
      <alignment horizontal="right" vertical="center" wrapText="1"/>
    </xf>
    <xf numFmtId="165" fontId="25" fillId="0" borderId="0" xfId="1" applyNumberFormat="1" applyFont="1" applyFill="1" applyBorder="1" applyAlignment="1">
      <alignment horizontal="right" vertical="center" wrapText="1"/>
    </xf>
    <xf numFmtId="0" fontId="32" fillId="0" borderId="0" xfId="0" applyFont="1" applyFill="1"/>
    <xf numFmtId="0" fontId="49" fillId="0" borderId="0" xfId="0" applyFont="1"/>
    <xf numFmtId="0" fontId="50" fillId="0" borderId="0" xfId="0" applyFont="1"/>
    <xf numFmtId="0" fontId="39" fillId="0" borderId="0" xfId="0" applyFont="1"/>
    <xf numFmtId="0" fontId="51" fillId="0" borderId="0" xfId="0" applyFont="1" applyFill="1" applyBorder="1"/>
    <xf numFmtId="0" fontId="51" fillId="0" borderId="0" xfId="0" applyFont="1" applyFill="1" applyBorder="1" applyAlignment="1">
      <alignment horizontal="center"/>
    </xf>
    <xf numFmtId="0" fontId="39" fillId="0" borderId="0" xfId="0" applyFont="1" applyFill="1"/>
    <xf numFmtId="0" fontId="14" fillId="2" borderId="0" xfId="0" applyFont="1" applyFill="1" applyBorder="1"/>
    <xf numFmtId="0" fontId="14" fillId="2"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0" borderId="0" xfId="0" applyFont="1" applyFill="1" applyBorder="1"/>
    <xf numFmtId="164" fontId="14" fillId="0" borderId="0" xfId="0" applyNumberFormat="1" applyFont="1" applyFill="1" applyBorder="1"/>
    <xf numFmtId="2" fontId="14" fillId="0" borderId="0" xfId="0" applyNumberFormat="1" applyFont="1" applyFill="1" applyBorder="1"/>
    <xf numFmtId="0" fontId="23" fillId="10" borderId="0" xfId="0" applyFont="1" applyFill="1" applyBorder="1" applyAlignment="1">
      <alignment horizontal="left" indent="8"/>
    </xf>
    <xf numFmtId="164" fontId="18" fillId="10" borderId="0" xfId="0" applyNumberFormat="1" applyFont="1" applyFill="1" applyBorder="1"/>
    <xf numFmtId="165" fontId="18" fillId="10" borderId="0" xfId="1" applyNumberFormat="1" applyFont="1" applyFill="1" applyBorder="1"/>
    <xf numFmtId="3" fontId="14" fillId="0" borderId="0" xfId="0" applyNumberFormat="1" applyFont="1" applyFill="1" applyBorder="1"/>
    <xf numFmtId="165" fontId="14" fillId="0" borderId="0" xfId="1" applyNumberFormat="1" applyFont="1" applyFill="1" applyBorder="1"/>
    <xf numFmtId="2" fontId="18" fillId="0" borderId="0" xfId="0" applyNumberFormat="1" applyFont="1" applyFill="1" applyBorder="1"/>
    <xf numFmtId="0" fontId="18" fillId="0" borderId="0" xfId="0" applyFont="1" applyFill="1" applyBorder="1"/>
    <xf numFmtId="165" fontId="18" fillId="10" borderId="0" xfId="1" applyNumberFormat="1" applyFont="1" applyFill="1" applyBorder="1" applyAlignment="1">
      <alignment horizontal="right"/>
    </xf>
    <xf numFmtId="166" fontId="18" fillId="10" borderId="0" xfId="0" applyNumberFormat="1" applyFont="1" applyFill="1" applyBorder="1"/>
    <xf numFmtId="0" fontId="39" fillId="0" borderId="0" xfId="0" applyFont="1" applyAlignment="1">
      <alignment horizontal="left" indent="1"/>
    </xf>
    <xf numFmtId="164" fontId="18" fillId="10" borderId="0" xfId="0" applyNumberFormat="1" applyFont="1" applyFill="1" applyBorder="1" applyAlignment="1">
      <alignment horizontal="right"/>
    </xf>
    <xf numFmtId="0" fontId="10" fillId="0" borderId="3" xfId="0" applyNumberFormat="1" applyFont="1" applyFill="1" applyBorder="1" applyAlignment="1" applyProtection="1">
      <alignment horizontal="left" vertical="center" wrapText="1"/>
      <protection hidden="1"/>
    </xf>
    <xf numFmtId="0" fontId="10" fillId="0" borderId="3" xfId="0" applyNumberFormat="1" applyFont="1" applyFill="1" applyBorder="1" applyAlignment="1" applyProtection="1">
      <alignment horizontal="left" vertical="center"/>
      <protection hidden="1"/>
    </xf>
    <xf numFmtId="0" fontId="24" fillId="0" borderId="0" xfId="3" applyFont="1" applyFill="1" applyBorder="1" applyAlignment="1" applyProtection="1">
      <alignment horizontal="center" vertical="center" wrapText="1"/>
      <protection hidden="1"/>
    </xf>
    <xf numFmtId="0" fontId="15" fillId="0" borderId="0" xfId="0" applyFont="1" applyProtection="1">
      <protection hidden="1"/>
    </xf>
    <xf numFmtId="0" fontId="38" fillId="0" borderId="0" xfId="3" applyFont="1" applyFill="1" applyBorder="1" applyAlignment="1" applyProtection="1">
      <alignment horizontal="right" vertical="center" wrapText="1"/>
      <protection hidden="1"/>
    </xf>
    <xf numFmtId="0" fontId="4" fillId="0" borderId="0" xfId="0" applyFont="1" applyFill="1"/>
    <xf numFmtId="0" fontId="0" fillId="9" borderId="0" xfId="0" applyFont="1" applyFill="1"/>
    <xf numFmtId="0" fontId="24" fillId="0" borderId="0" xfId="0" quotePrefix="1" applyNumberFormat="1" applyFont="1" applyFill="1" applyBorder="1" applyAlignment="1" applyProtection="1">
      <alignment horizontal="center" vertical="center" wrapText="1"/>
      <protection hidden="1"/>
    </xf>
    <xf numFmtId="0" fontId="0" fillId="0" borderId="0" xfId="0" applyFont="1" applyAlignment="1">
      <alignment horizontal="left" indent="1"/>
    </xf>
    <xf numFmtId="0" fontId="52" fillId="0" borderId="0" xfId="0" applyFont="1" applyFill="1" applyBorder="1" applyAlignment="1" applyProtection="1">
      <alignment horizontal="left" vertical="center" wrapText="1"/>
      <protection hidden="1"/>
    </xf>
    <xf numFmtId="0" fontId="0" fillId="0" borderId="0" xfId="0" applyFont="1" applyFill="1" applyBorder="1" applyProtection="1">
      <protection hidden="1"/>
    </xf>
    <xf numFmtId="3" fontId="15" fillId="0" borderId="0" xfId="0" applyNumberFormat="1" applyFont="1"/>
    <xf numFmtId="9" fontId="21" fillId="0" borderId="0" xfId="1" applyNumberFormat="1" applyFont="1" applyProtection="1">
      <protection hidden="1"/>
    </xf>
    <xf numFmtId="0" fontId="10" fillId="0" borderId="3" xfId="0" applyNumberFormat="1" applyFont="1" applyFill="1" applyBorder="1" applyAlignment="1" applyProtection="1">
      <alignment horizontal="left" wrapText="1"/>
      <protection hidden="1"/>
    </xf>
    <xf numFmtId="0" fontId="30" fillId="11" borderId="0" xfId="0" applyFont="1" applyFill="1" applyBorder="1" applyAlignment="1" applyProtection="1">
      <alignment horizontal="left" vertical="center" wrapText="1" indent="1"/>
      <protection hidden="1"/>
    </xf>
    <xf numFmtId="164" fontId="30" fillId="11" borderId="0" xfId="0" applyNumberFormat="1" applyFont="1" applyFill="1" applyBorder="1" applyAlignment="1" applyProtection="1">
      <alignment horizontal="right" vertical="center" wrapText="1"/>
      <protection hidden="1"/>
    </xf>
    <xf numFmtId="165" fontId="30" fillId="11" borderId="0" xfId="1" applyNumberFormat="1" applyFont="1" applyFill="1" applyBorder="1" applyAlignment="1" applyProtection="1">
      <alignment horizontal="right" vertical="center" wrapText="1"/>
      <protection hidden="1"/>
    </xf>
    <xf numFmtId="0" fontId="14" fillId="2" borderId="0" xfId="0" applyNumberFormat="1" applyFont="1" applyFill="1" applyBorder="1" applyAlignment="1" applyProtection="1">
      <alignment horizontal="right" vertical="center" wrapText="1"/>
      <protection hidden="1"/>
    </xf>
    <xf numFmtId="0" fontId="14" fillId="2" borderId="7" xfId="0" applyNumberFormat="1" applyFont="1" applyFill="1" applyBorder="1" applyAlignment="1" applyProtection="1">
      <alignment horizontal="right" vertical="center" wrapText="1"/>
      <protection hidden="1"/>
    </xf>
    <xf numFmtId="0" fontId="10" fillId="0" borderId="3" xfId="0" applyNumberFormat="1" applyFont="1" applyFill="1" applyBorder="1" applyAlignment="1" applyProtection="1">
      <alignment horizontal="left" vertical="center" wrapText="1"/>
      <protection hidden="1"/>
    </xf>
    <xf numFmtId="0" fontId="20" fillId="0" borderId="4" xfId="0" applyFont="1" applyFill="1" applyBorder="1" applyAlignment="1" applyProtection="1">
      <alignment horizontal="left" vertical="center" wrapText="1"/>
      <protection hidden="1"/>
    </xf>
    <xf numFmtId="0" fontId="10" fillId="0" borderId="0" xfId="0" applyNumberFormat="1" applyFont="1" applyFill="1" applyBorder="1" applyAlignment="1" applyProtection="1">
      <alignment horizontal="left" vertical="center" wrapText="1"/>
      <protection hidden="1"/>
    </xf>
    <xf numFmtId="0" fontId="31" fillId="0" borderId="4" xfId="0" applyFont="1" applyFill="1" applyBorder="1" applyAlignment="1" applyProtection="1">
      <alignment horizontal="left" vertical="center" wrapText="1"/>
      <protection hidden="1"/>
    </xf>
    <xf numFmtId="0" fontId="10" fillId="0" borderId="3" xfId="0" applyNumberFormat="1" applyFont="1" applyFill="1" applyBorder="1" applyAlignment="1" applyProtection="1">
      <alignment horizontal="left" wrapText="1"/>
      <protection hidden="1"/>
    </xf>
    <xf numFmtId="1" fontId="24" fillId="0" borderId="0" xfId="0" applyNumberFormat="1" applyFont="1" applyFill="1" applyBorder="1" applyAlignment="1" applyProtection="1">
      <alignment horizontal="center" vertical="center" wrapText="1"/>
      <protection hidden="1"/>
    </xf>
    <xf numFmtId="0" fontId="24" fillId="0" borderId="0" xfId="0" applyFont="1" applyFill="1" applyBorder="1" applyAlignment="1" applyProtection="1">
      <alignment horizontal="center" vertical="center" wrapText="1"/>
      <protection hidden="1"/>
    </xf>
    <xf numFmtId="0" fontId="24" fillId="0" borderId="0" xfId="3" applyFont="1" applyFill="1" applyBorder="1" applyAlignment="1" applyProtection="1">
      <alignment horizontal="center" vertical="center" wrapText="1"/>
      <protection hidden="1"/>
    </xf>
    <xf numFmtId="1" fontId="14" fillId="2" borderId="5" xfId="0" applyNumberFormat="1" applyFont="1" applyFill="1" applyBorder="1" applyAlignment="1" applyProtection="1">
      <alignment horizontal="center" vertical="center" wrapText="1"/>
      <protection hidden="1"/>
    </xf>
    <xf numFmtId="0" fontId="14" fillId="2" borderId="6" xfId="0" applyFont="1" applyFill="1" applyBorder="1" applyAlignment="1" applyProtection="1">
      <alignment horizontal="center" vertical="center" wrapText="1"/>
      <protection hidden="1"/>
    </xf>
    <xf numFmtId="0" fontId="14" fillId="3" borderId="0" xfId="3" applyFont="1" applyFill="1" applyBorder="1" applyAlignment="1" applyProtection="1">
      <alignment horizontal="center" vertical="center" wrapText="1"/>
      <protection hidden="1"/>
    </xf>
    <xf numFmtId="1" fontId="16" fillId="2" borderId="5" xfId="0" applyNumberFormat="1" applyFont="1" applyFill="1" applyBorder="1" applyAlignment="1" applyProtection="1">
      <alignment horizontal="center" vertical="center" wrapText="1"/>
      <protection hidden="1"/>
    </xf>
    <xf numFmtId="0" fontId="16" fillId="2" borderId="6" xfId="0" applyFont="1" applyFill="1" applyBorder="1" applyAlignment="1" applyProtection="1">
      <alignment horizontal="center" vertical="center" wrapText="1"/>
      <protection hidden="1"/>
    </xf>
    <xf numFmtId="1" fontId="16" fillId="2" borderId="5" xfId="0" quotePrefix="1" applyNumberFormat="1" applyFont="1" applyFill="1" applyBorder="1" applyAlignment="1" applyProtection="1">
      <alignment horizontal="center" vertical="center" wrapText="1"/>
      <protection hidden="1"/>
    </xf>
    <xf numFmtId="0" fontId="16" fillId="2" borderId="6" xfId="0" quotePrefix="1" applyFont="1" applyFill="1" applyBorder="1" applyAlignment="1" applyProtection="1">
      <alignment horizontal="center" vertical="center" wrapText="1"/>
      <protection hidden="1"/>
    </xf>
    <xf numFmtId="0" fontId="16" fillId="3" borderId="5" xfId="3" applyFont="1" applyFill="1" applyBorder="1" applyAlignment="1" applyProtection="1">
      <alignment horizontal="center" vertical="center" wrapText="1"/>
      <protection hidden="1"/>
    </xf>
    <xf numFmtId="0" fontId="16" fillId="3" borderId="6" xfId="3" applyFont="1" applyFill="1" applyBorder="1" applyAlignment="1" applyProtection="1">
      <alignment horizontal="center" vertical="center" wrapText="1"/>
      <protection hidden="1"/>
    </xf>
    <xf numFmtId="0" fontId="31" fillId="0" borderId="0" xfId="0" applyFont="1" applyFill="1" applyBorder="1" applyAlignment="1" applyProtection="1">
      <alignment horizontal="left" vertical="center" wrapText="1"/>
      <protection hidden="1"/>
    </xf>
    <xf numFmtId="1" fontId="16" fillId="5" borderId="11" xfId="0" applyNumberFormat="1" applyFont="1" applyFill="1" applyBorder="1" applyAlignment="1" applyProtection="1">
      <alignment horizontal="center" vertical="center" wrapText="1"/>
      <protection hidden="1"/>
    </xf>
    <xf numFmtId="0" fontId="16" fillId="5" borderId="0" xfId="0" applyFont="1" applyFill="1" applyBorder="1" applyAlignment="1" applyProtection="1">
      <alignment horizontal="center" vertical="center" wrapText="1"/>
      <protection hidden="1"/>
    </xf>
    <xf numFmtId="0" fontId="16" fillId="5" borderId="7" xfId="0" applyFont="1" applyFill="1" applyBorder="1" applyAlignment="1" applyProtection="1">
      <alignment horizontal="center" vertical="center" wrapText="1"/>
      <protection hidden="1"/>
    </xf>
    <xf numFmtId="0" fontId="16" fillId="3" borderId="11" xfId="3" applyFont="1" applyFill="1" applyBorder="1" applyAlignment="1" applyProtection="1">
      <alignment horizontal="center" vertical="center" wrapText="1"/>
      <protection hidden="1"/>
    </xf>
    <xf numFmtId="0" fontId="16" fillId="3" borderId="0" xfId="3" applyFont="1" applyFill="1" applyBorder="1" applyAlignment="1" applyProtection="1">
      <alignment horizontal="center" vertical="center" wrapText="1"/>
      <protection hidden="1"/>
    </xf>
    <xf numFmtId="0" fontId="16" fillId="3" borderId="7" xfId="3" applyFont="1" applyFill="1" applyBorder="1" applyAlignment="1" applyProtection="1">
      <alignment horizontal="center" vertical="center" wrapText="1"/>
      <protection hidden="1"/>
    </xf>
    <xf numFmtId="0" fontId="31" fillId="0" borderId="2" xfId="0" applyFont="1" applyFill="1" applyBorder="1" applyAlignment="1" applyProtection="1">
      <alignment horizontal="left" vertical="center" wrapText="1"/>
      <protection hidden="1"/>
    </xf>
    <xf numFmtId="0" fontId="16" fillId="6" borderId="12" xfId="0" applyFont="1" applyFill="1" applyBorder="1" applyAlignment="1" applyProtection="1">
      <alignment horizontal="center" vertical="center" wrapText="1"/>
      <protection hidden="1"/>
    </xf>
    <xf numFmtId="0" fontId="16" fillId="6" borderId="0"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wrapText="1"/>
      <protection hidden="1"/>
    </xf>
    <xf numFmtId="0" fontId="31" fillId="0" borderId="4" xfId="0" applyFont="1" applyFill="1" applyBorder="1" applyAlignment="1" applyProtection="1">
      <alignment horizontal="left" wrapText="1"/>
      <protection hidden="1"/>
    </xf>
    <xf numFmtId="0" fontId="31" fillId="0" borderId="2" xfId="0" applyFont="1" applyFill="1" applyBorder="1" applyAlignment="1" applyProtection="1">
      <alignment horizontal="left" wrapText="1"/>
      <protection hidden="1"/>
    </xf>
    <xf numFmtId="0" fontId="0" fillId="0" borderId="3" xfId="0" applyBorder="1" applyAlignment="1">
      <alignment horizontal="left" wrapText="1"/>
    </xf>
    <xf numFmtId="0" fontId="26" fillId="4" borderId="26" xfId="0" applyFont="1" applyFill="1" applyBorder="1" applyAlignment="1" applyProtection="1">
      <alignment horizontal="left" vertical="center" wrapText="1"/>
      <protection hidden="1"/>
    </xf>
    <xf numFmtId="0" fontId="15" fillId="0" borderId="0" xfId="0" applyFont="1" applyAlignment="1">
      <alignment horizontal="center"/>
    </xf>
    <xf numFmtId="1" fontId="16" fillId="2" borderId="0" xfId="0" applyNumberFormat="1" applyFont="1" applyFill="1" applyBorder="1" applyAlignment="1" applyProtection="1">
      <alignment horizontal="center" vertical="center" wrapText="1"/>
      <protection hidden="1"/>
    </xf>
    <xf numFmtId="1" fontId="16" fillId="2" borderId="6" xfId="0" applyNumberFormat="1" applyFont="1" applyFill="1" applyBorder="1" applyAlignment="1" applyProtection="1">
      <alignment horizontal="center" vertical="center" wrapText="1"/>
      <protection hidden="1"/>
    </xf>
    <xf numFmtId="0" fontId="10" fillId="0" borderId="0" xfId="0" applyFont="1" applyAlignment="1">
      <alignment horizontal="left"/>
    </xf>
    <xf numFmtId="0" fontId="37" fillId="0" borderId="3" xfId="0" applyNumberFormat="1" applyFont="1" applyFill="1" applyBorder="1" applyAlignment="1" applyProtection="1">
      <alignment horizontal="left" wrapText="1"/>
      <protection hidden="1"/>
    </xf>
    <xf numFmtId="0" fontId="10" fillId="0" borderId="3" xfId="6" applyFont="1" applyFill="1" applyBorder="1" applyAlignment="1">
      <alignment horizontal="left" wrapText="1"/>
    </xf>
    <xf numFmtId="3" fontId="31" fillId="0" borderId="2" xfId="7" applyFont="1" applyFill="1" applyBorder="1" applyAlignment="1">
      <alignment horizontal="left" vertical="center" wrapText="1"/>
    </xf>
    <xf numFmtId="0" fontId="10" fillId="0" borderId="3" xfId="0" applyFont="1" applyFill="1" applyBorder="1" applyAlignment="1">
      <alignment horizontal="left" vertical="center"/>
    </xf>
    <xf numFmtId="0" fontId="14" fillId="2" borderId="0" xfId="0" quotePrefix="1" applyFont="1" applyFill="1" applyBorder="1" applyAlignment="1">
      <alignment horizontal="center"/>
    </xf>
    <xf numFmtId="0" fontId="14" fillId="2" borderId="0" xfId="0" applyFont="1" applyFill="1" applyBorder="1" applyAlignment="1">
      <alignment horizontal="center"/>
    </xf>
    <xf numFmtId="0" fontId="14" fillId="3" borderId="0" xfId="0" applyFont="1" applyFill="1" applyBorder="1" applyAlignment="1">
      <alignment horizontal="center"/>
    </xf>
    <xf numFmtId="3" fontId="20" fillId="0" borderId="4" xfId="7" applyFont="1" applyFill="1" applyBorder="1" applyAlignment="1">
      <alignment horizontal="left" vertical="center" wrapText="1"/>
    </xf>
  </cellXfs>
  <cellStyles count="8">
    <cellStyle name="Hipervínculo" xfId="2" builtinId="8"/>
    <cellStyle name="Normal" xfId="0" builtinId="0"/>
    <cellStyle name="Normal 11 2" xfId="5"/>
    <cellStyle name="Normal 2" xfId="4"/>
    <cellStyle name="Normal_Análisis de las Encuestas INVESTUR 2005-2006" xfId="6"/>
    <cellStyle name="Normal_Tablas y Gráficos publicación 2006" xfId="7"/>
    <cellStyle name="Normal_WEB Análisis de las Encuestas INVESTUR" xfId="3"/>
    <cellStyle name="Porcentaje" xfId="1" builtinId="5"/>
  </cellStyles>
  <dxfs count="56">
    <dxf>
      <font>
        <b/>
        <i val="0"/>
        <color theme="9"/>
      </font>
    </dxf>
    <dxf>
      <font>
        <b/>
        <i val="0"/>
        <color theme="9"/>
      </font>
    </dxf>
    <dxf>
      <font>
        <b/>
        <i val="0"/>
        <color theme="9"/>
      </font>
    </dxf>
    <dxf>
      <font>
        <color theme="6"/>
      </font>
    </dxf>
    <dxf>
      <font>
        <color theme="6"/>
      </font>
    </dxf>
    <dxf>
      <font>
        <color theme="6"/>
      </font>
    </dxf>
    <dxf>
      <font>
        <color theme="6"/>
      </font>
    </dxf>
    <dxf>
      <font>
        <b/>
        <i val="0"/>
        <color theme="9"/>
      </font>
    </dxf>
    <dxf>
      <font>
        <b/>
        <i val="0"/>
        <color theme="9"/>
      </font>
    </dxf>
    <dxf>
      <font>
        <b/>
        <i val="0"/>
        <color theme="9"/>
      </font>
    </dxf>
    <dxf>
      <font>
        <b/>
        <i val="0"/>
        <color theme="9"/>
      </font>
    </dxf>
    <dxf>
      <font>
        <b/>
        <i val="0"/>
        <color theme="9"/>
      </font>
    </dxf>
    <dxf>
      <font>
        <b/>
        <i val="0"/>
        <color theme="9"/>
      </font>
    </dxf>
    <dxf>
      <font>
        <b/>
        <i val="0"/>
        <color theme="9"/>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color theme="6"/>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1.xml"/><Relationship Id="rId1" Type="http://schemas.microsoft.com/office/2011/relationships/chartStyle" Target="style1.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2.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102.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10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109.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111.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112.xml"/></Relationships>
</file>

<file path=xl/charts/_rels/chart63.xml.rels><?xml version="1.0" encoding="UTF-8" standalone="yes"?>
<Relationships xmlns="http://schemas.openxmlformats.org/package/2006/relationships"><Relationship Id="rId1" Type="http://schemas.openxmlformats.org/officeDocument/2006/relationships/chartUserShapes" Target="../drawings/drawing11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0"/>
    </mc:Choice>
    <mc:Fallback>
      <c:style val="40"/>
    </mc:Fallback>
  </mc:AlternateContent>
  <c:chart>
    <c:autoTitleDeleted val="1"/>
    <c:view3D>
      <c:rotX val="30"/>
      <c:rotY val="30"/>
      <c:rAngAx val="0"/>
      <c:perspective val="20"/>
    </c:view3D>
    <c:floor>
      <c:thickness val="0"/>
    </c:floor>
    <c:sideWall>
      <c:thickness val="0"/>
    </c:sideWall>
    <c:backWall>
      <c:thickness val="0"/>
    </c:backWall>
    <c:plotArea>
      <c:layout>
        <c:manualLayout>
          <c:layoutTarget val="inner"/>
          <c:xMode val="edge"/>
          <c:yMode val="edge"/>
          <c:x val="0.21092354109941866"/>
          <c:y val="0.38337318946242832"/>
          <c:w val="0.55463997841391321"/>
          <c:h val="0.53770973072810346"/>
        </c:manualLayout>
      </c:layout>
      <c:pie3DChart>
        <c:varyColors val="1"/>
        <c:ser>
          <c:idx val="0"/>
          <c:order val="0"/>
          <c:dLbls>
            <c:dLbl>
              <c:idx val="0"/>
              <c:layout>
                <c:manualLayout>
                  <c:x val="8.1216175411701855E-2"/>
                  <c:y val="-8.5124422738296984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FC4-448E-B1F1-EBD4A2A58A14}"/>
                </c:ext>
              </c:extLst>
            </c:dLbl>
            <c:dLbl>
              <c:idx val="1"/>
              <c:layout>
                <c:manualLayout>
                  <c:x val="5.2735186862704023E-2"/>
                  <c:y val="2.9507691285424704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FC4-448E-B1F1-EBD4A2A58A14}"/>
                </c:ext>
              </c:extLst>
            </c:dLbl>
            <c:dLbl>
              <c:idx val="2"/>
              <c:layout>
                <c:manualLayout>
                  <c:x val="2.5269319211204686E-3"/>
                  <c:y val="4.4110435562643279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FC4-448E-B1F1-EBD4A2A58A14}"/>
                </c:ext>
              </c:extLst>
            </c:dLbl>
            <c:dLbl>
              <c:idx val="3"/>
              <c:layout>
                <c:manualLayout>
                  <c:x val="-8.8817782732910619E-2"/>
                  <c:y val="-4.6072494102794237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FC4-448E-B1F1-EBD4A2A58A14}"/>
                </c:ext>
              </c:extLst>
            </c:dLbl>
            <c:dLbl>
              <c:idx val="4"/>
              <c:layout>
                <c:manualLayout>
                  <c:x val="-7.4815134833809513E-2"/>
                  <c:y val="-6.4994850327253398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FC4-448E-B1F1-EBD4A2A58A14}"/>
                </c:ext>
              </c:extLst>
            </c:dLbl>
            <c:dLbl>
              <c:idx val="5"/>
              <c:layout>
                <c:manualLayout>
                  <c:x val="-9.7981557615032716E-2"/>
                  <c:y val="-6.63094454965281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FC4-448E-B1F1-EBD4A2A58A14}"/>
                </c:ext>
              </c:extLst>
            </c:dLbl>
            <c:dLbl>
              <c:idx val="6"/>
              <c:layout>
                <c:manualLayout>
                  <c:x val="-8.7814368336701365E-2"/>
                  <c:y val="-8.4125585567626865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FC4-448E-B1F1-EBD4A2A58A14}"/>
                </c:ext>
              </c:extLst>
            </c:dLbl>
            <c:numFmt formatCode="0.0%" sourceLinked="0"/>
            <c:spPr>
              <a:ln>
                <a:noFill/>
              </a:ln>
            </c:spPr>
            <c:txPr>
              <a:bodyPr/>
              <a:lstStyle/>
              <a:p>
                <a:pPr>
                  <a:defRPr sz="1200">
                    <a:solidFill>
                      <a:schemeClr val="tx1">
                        <a:lumMod val="75000"/>
                        <a:lumOff val="25000"/>
                      </a:schemeClr>
                    </a:solidFill>
                  </a:defRPr>
                </a:pPr>
                <a:endParaRPr lang="es-ES"/>
              </a:p>
            </c:txPr>
            <c:showLegendKey val="1"/>
            <c:showVal val="0"/>
            <c:showCatName val="1"/>
            <c:showSerName val="0"/>
            <c:showPercent val="1"/>
            <c:showBubbleSize val="0"/>
            <c:showLeaderLines val="1"/>
            <c:extLst>
              <c:ext xmlns:c15="http://schemas.microsoft.com/office/drawing/2012/chart" uri="{CE6537A1-D6FC-4f65-9D91-7224C49458BB}"/>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Edad!$J$6:$J$12</c:f>
              <c:numCache>
                <c:formatCode>0.0</c:formatCode>
                <c:ptCount val="7"/>
                <c:pt idx="0">
                  <c:v>8.4454545454545453</c:v>
                </c:pt>
                <c:pt idx="1">
                  <c:v>8.418181818181818</c:v>
                </c:pt>
                <c:pt idx="2">
                  <c:v>23.036363636363635</c:v>
                </c:pt>
                <c:pt idx="3">
                  <c:v>10.881818181818181</c:v>
                </c:pt>
                <c:pt idx="4">
                  <c:v>21.390909090909091</c:v>
                </c:pt>
                <c:pt idx="5">
                  <c:v>25.945454545454545</c:v>
                </c:pt>
                <c:pt idx="6">
                  <c:v>1.8818181818181818</c:v>
                </c:pt>
              </c:numCache>
            </c:numRef>
          </c:val>
          <c:extLst>
            <c:ext xmlns:c16="http://schemas.microsoft.com/office/drawing/2014/chart" uri="{C3380CC4-5D6E-409C-BE32-E72D297353CC}">
              <c16:uniqueId val="{00000007-8FC4-448E-B1F1-EBD4A2A58A14}"/>
            </c:ext>
          </c:extLst>
        </c:ser>
        <c:dLbls>
          <c:showLegendKey val="0"/>
          <c:showVal val="0"/>
          <c:showCatName val="0"/>
          <c:showSerName val="0"/>
          <c:showPercent val="0"/>
          <c:showBubbleSize val="0"/>
          <c:showLeaderLines val="1"/>
        </c:dLbls>
      </c:pie3DChart>
    </c:plotArea>
    <c:plotVisOnly val="1"/>
    <c:dispBlanksAs val="zero"/>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67599550056243"/>
          <c:y val="0.14662348057556635"/>
          <c:w val="0.82440926884139487"/>
          <c:h val="0.80866770483773098"/>
        </c:manualLayout>
      </c:layout>
      <c:barChart>
        <c:barDir val="bar"/>
        <c:grouping val="percentStacked"/>
        <c:varyColors val="0"/>
        <c:ser>
          <c:idx val="2"/>
          <c:order val="0"/>
          <c:tx>
            <c:strRef>
              <c:f>'porc adult y niñ x mercado'!$G$31</c:f>
              <c:strCache>
                <c:ptCount val="1"/>
                <c:pt idx="0">
                  <c:v>% adultos</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mercado'!$B$32:$B$47</c:f>
              <c:strCache>
                <c:ptCount val="16"/>
                <c:pt idx="0">
                  <c:v>Francia</c:v>
                </c:pt>
                <c:pt idx="1">
                  <c:v>Península</c:v>
                </c:pt>
                <c:pt idx="2">
                  <c:v>España</c:v>
                </c:pt>
                <c:pt idx="3">
                  <c:v>Dinamarca</c:v>
                </c:pt>
                <c:pt idx="4">
                  <c:v>Rusia</c:v>
                </c:pt>
                <c:pt idx="5">
                  <c:v>Noruega</c:v>
                </c:pt>
                <c:pt idx="6">
                  <c:v>Suecia</c:v>
                </c:pt>
                <c:pt idx="7">
                  <c:v>Todos los países</c:v>
                </c:pt>
                <c:pt idx="8">
                  <c:v>Finlandia</c:v>
                </c:pt>
                <c:pt idx="9">
                  <c:v>Reino Unido</c:v>
                </c:pt>
                <c:pt idx="10">
                  <c:v>Bélgica</c:v>
                </c:pt>
                <c:pt idx="11">
                  <c:v>Suiza + Austria</c:v>
                </c:pt>
                <c:pt idx="12">
                  <c:v>Italia</c:v>
                </c:pt>
                <c:pt idx="13">
                  <c:v>Irlanda</c:v>
                </c:pt>
                <c:pt idx="14">
                  <c:v>Alemania</c:v>
                </c:pt>
                <c:pt idx="15">
                  <c:v>Holanda</c:v>
                </c:pt>
              </c:strCache>
            </c:strRef>
          </c:cat>
          <c:val>
            <c:numRef>
              <c:f>'porc adult y niñ x mercado'!$G$32:$G$47</c:f>
              <c:numCache>
                <c:formatCode>0.0</c:formatCode>
                <c:ptCount val="16"/>
                <c:pt idx="0">
                  <c:v>85.231660231660229</c:v>
                </c:pt>
                <c:pt idx="1">
                  <c:v>85.943669386680696</c:v>
                </c:pt>
                <c:pt idx="2">
                  <c:v>86.048324240062342</c:v>
                </c:pt>
                <c:pt idx="3">
                  <c:v>86.994727592267139</c:v>
                </c:pt>
                <c:pt idx="4">
                  <c:v>87.076271186440678</c:v>
                </c:pt>
                <c:pt idx="5">
                  <c:v>87.668593448940271</c:v>
                </c:pt>
                <c:pt idx="6">
                  <c:v>88.388625592417071</c:v>
                </c:pt>
                <c:pt idx="7">
                  <c:v>89.903507682113769</c:v>
                </c:pt>
                <c:pt idx="8">
                  <c:v>90.310077519379846</c:v>
                </c:pt>
                <c:pt idx="9">
                  <c:v>90.748759108670413</c:v>
                </c:pt>
                <c:pt idx="10">
                  <c:v>91.497461928934015</c:v>
                </c:pt>
                <c:pt idx="11">
                  <c:v>92.027334851936217</c:v>
                </c:pt>
                <c:pt idx="12">
                  <c:v>92.524682651622001</c:v>
                </c:pt>
                <c:pt idx="13">
                  <c:v>92.61363636363636</c:v>
                </c:pt>
                <c:pt idx="14">
                  <c:v>93.264063059835181</c:v>
                </c:pt>
                <c:pt idx="15">
                  <c:v>93.88297872340425</c:v>
                </c:pt>
              </c:numCache>
            </c:numRef>
          </c:val>
          <c:extLst>
            <c:ext xmlns:c16="http://schemas.microsoft.com/office/drawing/2014/chart" uri="{C3380CC4-5D6E-409C-BE32-E72D297353CC}">
              <c16:uniqueId val="{00000000-D3F7-485C-B7A5-C5B17CEA10E8}"/>
            </c:ext>
          </c:extLst>
        </c:ser>
        <c:ser>
          <c:idx val="0"/>
          <c:order val="1"/>
          <c:tx>
            <c:strRef>
              <c:f>'porc adult y niñ x mercado'!$H$31</c:f>
              <c:strCache>
                <c:ptCount val="1"/>
                <c:pt idx="0">
                  <c:v>% niños</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mercado'!$B$32:$B$47</c:f>
              <c:strCache>
                <c:ptCount val="16"/>
                <c:pt idx="0">
                  <c:v>Francia</c:v>
                </c:pt>
                <c:pt idx="1">
                  <c:v>Península</c:v>
                </c:pt>
                <c:pt idx="2">
                  <c:v>España</c:v>
                </c:pt>
                <c:pt idx="3">
                  <c:v>Dinamarca</c:v>
                </c:pt>
                <c:pt idx="4">
                  <c:v>Rusia</c:v>
                </c:pt>
                <c:pt idx="5">
                  <c:v>Noruega</c:v>
                </c:pt>
                <c:pt idx="6">
                  <c:v>Suecia</c:v>
                </c:pt>
                <c:pt idx="7">
                  <c:v>Todos los países</c:v>
                </c:pt>
                <c:pt idx="8">
                  <c:v>Finlandia</c:v>
                </c:pt>
                <c:pt idx="9">
                  <c:v>Reino Unido</c:v>
                </c:pt>
                <c:pt idx="10">
                  <c:v>Bélgica</c:v>
                </c:pt>
                <c:pt idx="11">
                  <c:v>Suiza + Austria</c:v>
                </c:pt>
                <c:pt idx="12">
                  <c:v>Italia</c:v>
                </c:pt>
                <c:pt idx="13">
                  <c:v>Irlanda</c:v>
                </c:pt>
                <c:pt idx="14">
                  <c:v>Alemania</c:v>
                </c:pt>
                <c:pt idx="15">
                  <c:v>Holanda</c:v>
                </c:pt>
              </c:strCache>
            </c:strRef>
          </c:cat>
          <c:val>
            <c:numRef>
              <c:f>'porc adult y niñ x mercado'!$H$32:$H$47</c:f>
              <c:numCache>
                <c:formatCode>0.0</c:formatCode>
                <c:ptCount val="16"/>
                <c:pt idx="0">
                  <c:v>14.768339768339768</c:v>
                </c:pt>
                <c:pt idx="1">
                  <c:v>14.0563306133193</c:v>
                </c:pt>
                <c:pt idx="2">
                  <c:v>13.951675759937656</c:v>
                </c:pt>
                <c:pt idx="3">
                  <c:v>13.005272407732868</c:v>
                </c:pt>
                <c:pt idx="4">
                  <c:v>12.92372881355932</c:v>
                </c:pt>
                <c:pt idx="5">
                  <c:v>12.331406551059729</c:v>
                </c:pt>
                <c:pt idx="6">
                  <c:v>11.611374407582936</c:v>
                </c:pt>
                <c:pt idx="7">
                  <c:v>10.096492317886229</c:v>
                </c:pt>
                <c:pt idx="8">
                  <c:v>9.6899224806201509</c:v>
                </c:pt>
                <c:pt idx="9">
                  <c:v>9.2512408913295925</c:v>
                </c:pt>
                <c:pt idx="10">
                  <c:v>8.5025380710659881</c:v>
                </c:pt>
                <c:pt idx="11">
                  <c:v>7.9726651480637853</c:v>
                </c:pt>
                <c:pt idx="12">
                  <c:v>7.4753173483780015</c:v>
                </c:pt>
                <c:pt idx="13">
                  <c:v>7.3863636363636376</c:v>
                </c:pt>
                <c:pt idx="14">
                  <c:v>6.7359369401648221</c:v>
                </c:pt>
                <c:pt idx="15">
                  <c:v>6.1170212765957483</c:v>
                </c:pt>
              </c:numCache>
            </c:numRef>
          </c:val>
          <c:extLst>
            <c:ext xmlns:c16="http://schemas.microsoft.com/office/drawing/2014/chart" uri="{C3380CC4-5D6E-409C-BE32-E72D297353CC}">
              <c16:uniqueId val="{00000001-D3F7-485C-B7A5-C5B17CEA10E8}"/>
            </c:ext>
          </c:extLst>
        </c:ser>
        <c:ser>
          <c:idx val="3"/>
          <c:order val="2"/>
          <c:tx>
            <c:strRef>
              <c:f>'porc adult y niñ x mercado'!$I$30:$J$30</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D3F7-485C-B7A5-C5B17CEA10E8}"/>
              </c:ext>
            </c:extLst>
          </c:dPt>
          <c:dPt>
            <c:idx val="1"/>
            <c:invertIfNegative val="0"/>
            <c:bubble3D val="0"/>
            <c:spPr>
              <a:noFill/>
            </c:spPr>
            <c:extLst>
              <c:ext xmlns:c16="http://schemas.microsoft.com/office/drawing/2014/chart" uri="{C3380CC4-5D6E-409C-BE32-E72D297353CC}">
                <c16:uniqueId val="{00000005-D3F7-485C-B7A5-C5B17CEA10E8}"/>
              </c:ext>
            </c:extLst>
          </c:dPt>
          <c:dPt>
            <c:idx val="2"/>
            <c:invertIfNegative val="0"/>
            <c:bubble3D val="0"/>
            <c:spPr>
              <a:noFill/>
            </c:spPr>
            <c:extLst>
              <c:ext xmlns:c16="http://schemas.microsoft.com/office/drawing/2014/chart" uri="{C3380CC4-5D6E-409C-BE32-E72D297353CC}">
                <c16:uniqueId val="{00000007-D3F7-485C-B7A5-C5B17CEA10E8}"/>
              </c:ext>
            </c:extLst>
          </c:dPt>
          <c:dPt>
            <c:idx val="3"/>
            <c:invertIfNegative val="0"/>
            <c:bubble3D val="0"/>
            <c:spPr>
              <a:noFill/>
            </c:spPr>
            <c:extLst>
              <c:ext xmlns:c16="http://schemas.microsoft.com/office/drawing/2014/chart" uri="{C3380CC4-5D6E-409C-BE32-E72D297353CC}">
                <c16:uniqueId val="{00000009-D3F7-485C-B7A5-C5B17CEA10E8}"/>
              </c:ext>
            </c:extLst>
          </c:dPt>
          <c:dPt>
            <c:idx val="4"/>
            <c:invertIfNegative val="0"/>
            <c:bubble3D val="0"/>
            <c:spPr>
              <a:noFill/>
            </c:spPr>
            <c:extLst>
              <c:ext xmlns:c16="http://schemas.microsoft.com/office/drawing/2014/chart" uri="{C3380CC4-5D6E-409C-BE32-E72D297353CC}">
                <c16:uniqueId val="{0000000B-D3F7-485C-B7A5-C5B17CEA10E8}"/>
              </c:ext>
            </c:extLst>
          </c:dPt>
          <c:dPt>
            <c:idx val="5"/>
            <c:invertIfNegative val="0"/>
            <c:bubble3D val="0"/>
            <c:spPr>
              <a:noFill/>
            </c:spPr>
            <c:extLst>
              <c:ext xmlns:c16="http://schemas.microsoft.com/office/drawing/2014/chart" uri="{C3380CC4-5D6E-409C-BE32-E72D297353CC}">
                <c16:uniqueId val="{0000000D-D3F7-485C-B7A5-C5B17CEA10E8}"/>
              </c:ext>
            </c:extLst>
          </c:dPt>
          <c:dPt>
            <c:idx val="6"/>
            <c:invertIfNegative val="0"/>
            <c:bubble3D val="0"/>
            <c:spPr>
              <a:noFill/>
            </c:spPr>
            <c:extLst>
              <c:ext xmlns:c16="http://schemas.microsoft.com/office/drawing/2014/chart" uri="{C3380CC4-5D6E-409C-BE32-E72D297353CC}">
                <c16:uniqueId val="{0000000F-D3F7-485C-B7A5-C5B17CEA10E8}"/>
              </c:ext>
            </c:extLst>
          </c:dPt>
          <c:dPt>
            <c:idx val="7"/>
            <c:invertIfNegative val="0"/>
            <c:bubble3D val="0"/>
            <c:spPr>
              <a:noFill/>
            </c:spPr>
            <c:extLst>
              <c:ext xmlns:c16="http://schemas.microsoft.com/office/drawing/2014/chart" uri="{C3380CC4-5D6E-409C-BE32-E72D297353CC}">
                <c16:uniqueId val="{00000011-D3F7-485C-B7A5-C5B17CEA10E8}"/>
              </c:ext>
            </c:extLst>
          </c:dPt>
          <c:dPt>
            <c:idx val="8"/>
            <c:invertIfNegative val="0"/>
            <c:bubble3D val="0"/>
            <c:spPr>
              <a:noFill/>
            </c:spPr>
            <c:extLst>
              <c:ext xmlns:c16="http://schemas.microsoft.com/office/drawing/2014/chart" uri="{C3380CC4-5D6E-409C-BE32-E72D297353CC}">
                <c16:uniqueId val="{00000013-D3F7-485C-B7A5-C5B17CEA10E8}"/>
              </c:ext>
            </c:extLst>
          </c:dPt>
          <c:dPt>
            <c:idx val="9"/>
            <c:invertIfNegative val="0"/>
            <c:bubble3D val="0"/>
            <c:spPr>
              <a:noFill/>
            </c:spPr>
            <c:extLst>
              <c:ext xmlns:c16="http://schemas.microsoft.com/office/drawing/2014/chart" uri="{C3380CC4-5D6E-409C-BE32-E72D297353CC}">
                <c16:uniqueId val="{00000015-D3F7-485C-B7A5-C5B17CEA10E8}"/>
              </c:ext>
            </c:extLst>
          </c:dPt>
          <c:dPt>
            <c:idx val="10"/>
            <c:invertIfNegative val="0"/>
            <c:bubble3D val="0"/>
            <c:spPr>
              <a:noFill/>
            </c:spPr>
            <c:extLst>
              <c:ext xmlns:c16="http://schemas.microsoft.com/office/drawing/2014/chart" uri="{C3380CC4-5D6E-409C-BE32-E72D297353CC}">
                <c16:uniqueId val="{00000017-D3F7-485C-B7A5-C5B17CEA10E8}"/>
              </c:ext>
            </c:extLst>
          </c:dPt>
          <c:dPt>
            <c:idx val="11"/>
            <c:invertIfNegative val="0"/>
            <c:bubble3D val="0"/>
            <c:spPr>
              <a:noFill/>
            </c:spPr>
            <c:extLst>
              <c:ext xmlns:c16="http://schemas.microsoft.com/office/drawing/2014/chart" uri="{C3380CC4-5D6E-409C-BE32-E72D297353CC}">
                <c16:uniqueId val="{00000019-D3F7-485C-B7A5-C5B17CEA10E8}"/>
              </c:ext>
            </c:extLst>
          </c:dPt>
          <c:dPt>
            <c:idx val="12"/>
            <c:invertIfNegative val="0"/>
            <c:bubble3D val="0"/>
            <c:spPr>
              <a:noFill/>
            </c:spPr>
            <c:extLst>
              <c:ext xmlns:c16="http://schemas.microsoft.com/office/drawing/2014/chart" uri="{C3380CC4-5D6E-409C-BE32-E72D297353CC}">
                <c16:uniqueId val="{0000001B-D3F7-485C-B7A5-C5B17CEA10E8}"/>
              </c:ext>
            </c:extLst>
          </c:dPt>
          <c:dPt>
            <c:idx val="13"/>
            <c:invertIfNegative val="0"/>
            <c:bubble3D val="0"/>
            <c:spPr>
              <a:noFill/>
            </c:spPr>
            <c:extLst>
              <c:ext xmlns:c16="http://schemas.microsoft.com/office/drawing/2014/chart" uri="{C3380CC4-5D6E-409C-BE32-E72D297353CC}">
                <c16:uniqueId val="{0000001D-D3F7-485C-B7A5-C5B17CEA10E8}"/>
              </c:ext>
            </c:extLst>
          </c:dPt>
          <c:dPt>
            <c:idx val="14"/>
            <c:invertIfNegative val="0"/>
            <c:bubble3D val="0"/>
            <c:spPr>
              <a:noFill/>
            </c:spPr>
            <c:extLst>
              <c:ext xmlns:c16="http://schemas.microsoft.com/office/drawing/2014/chart" uri="{C3380CC4-5D6E-409C-BE32-E72D297353CC}">
                <c16:uniqueId val="{0000001F-D3F7-485C-B7A5-C5B17CEA10E8}"/>
              </c:ext>
            </c:extLst>
          </c:dPt>
          <c:dPt>
            <c:idx val="15"/>
            <c:invertIfNegative val="0"/>
            <c:bubble3D val="0"/>
            <c:spPr>
              <a:noFill/>
            </c:spPr>
            <c:extLst>
              <c:ext xmlns:c16="http://schemas.microsoft.com/office/drawing/2014/chart" uri="{C3380CC4-5D6E-409C-BE32-E72D297353CC}">
                <c16:uniqueId val="{00000021-D3F7-485C-B7A5-C5B17CEA10E8}"/>
              </c:ext>
            </c:extLst>
          </c:dPt>
          <c:dPt>
            <c:idx val="17"/>
            <c:invertIfNegative val="0"/>
            <c:bubble3D val="0"/>
            <c:spPr>
              <a:noFill/>
            </c:spPr>
            <c:extLst>
              <c:ext xmlns:c16="http://schemas.microsoft.com/office/drawing/2014/chart" uri="{C3380CC4-5D6E-409C-BE32-E72D297353CC}">
                <c16:uniqueId val="{00000025-D3F7-485C-B7A5-C5B17CEA10E8}"/>
              </c:ext>
            </c:extLst>
          </c:dPt>
          <c:dLbls>
            <c:dLbl>
              <c:idx val="0"/>
              <c:layout>
                <c:manualLayout>
                  <c:x val="-2.941588301462317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F7-485C-B7A5-C5B17CEA10E8}"/>
                </c:ext>
              </c:extLst>
            </c:dLbl>
            <c:dLbl>
              <c:idx val="1"/>
              <c:layout>
                <c:manualLayout>
                  <c:x val="-0.71257052868391446"/>
                  <c:y val="3.23690040137740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F7-485C-B7A5-C5B17CEA10E8}"/>
                </c:ext>
              </c:extLst>
            </c:dLbl>
            <c:dLbl>
              <c:idx val="2"/>
              <c:layout>
                <c:manualLayout>
                  <c:x val="-0.71224704911886016"/>
                  <c:y val="-4.430504682736044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F7-485C-B7A5-C5B17CEA10E8}"/>
                </c:ext>
              </c:extLst>
            </c:dLbl>
            <c:dLbl>
              <c:idx val="3"/>
              <c:layout>
                <c:manualLayout>
                  <c:x val="-2.7994660667416574E-2"/>
                  <c:y val="1.85715643483279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3F7-485C-B7A5-C5B17CEA10E8}"/>
                </c:ext>
              </c:extLst>
            </c:dLbl>
            <c:dLbl>
              <c:idx val="4"/>
              <c:layout>
                <c:manualLayout>
                  <c:x val="-0.71066096737907758"/>
                  <c:y val="1.85744887738621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3F7-485C-B7A5-C5B17CEA10E8}"/>
                </c:ext>
              </c:extLst>
            </c:dLbl>
            <c:dLbl>
              <c:idx val="5"/>
              <c:layout>
                <c:manualLayout>
                  <c:x val="-0.71237399325084361"/>
                  <c:y val="4.386638300419890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3F7-485C-B7A5-C5B17CEA10E8}"/>
                </c:ext>
              </c:extLst>
            </c:dLbl>
            <c:dLbl>
              <c:idx val="6"/>
              <c:layout>
                <c:manualLayout>
                  <c:x val="-0.71331527559055119"/>
                  <c:y val="4.4451268104021819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3F7-485C-B7A5-C5B17CEA10E8}"/>
                </c:ext>
              </c:extLst>
            </c:dLbl>
            <c:dLbl>
              <c:idx val="7"/>
              <c:layout>
                <c:manualLayout>
                  <c:x val="-2.62780352455943E-2"/>
                  <c:y val="1.85686399227958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3F7-485C-B7A5-C5B17CEA10E8}"/>
                </c:ext>
              </c:extLst>
            </c:dLbl>
            <c:dLbl>
              <c:idx val="8"/>
              <c:layout>
                <c:manualLayout>
                  <c:x val="-0.71008779902512187"/>
                  <c:y val="1.85803376249278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3F7-485C-B7A5-C5B17CEA10E8}"/>
                </c:ext>
              </c:extLst>
            </c:dLbl>
            <c:dLbl>
              <c:idx val="9"/>
              <c:layout>
                <c:manualLayout>
                  <c:x val="-2.804121484814398E-2"/>
                  <c:y val="-3.71387420583569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3F7-485C-B7A5-C5B17CEA10E8}"/>
                </c:ext>
              </c:extLst>
            </c:dLbl>
            <c:dLbl>
              <c:idx val="10"/>
              <c:layout>
                <c:manualLayout>
                  <c:x val="-2.9518470191226096E-2"/>
                  <c:y val="1.462212766579665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3F7-485C-B7A5-C5B17CEA10E8}"/>
                </c:ext>
              </c:extLst>
            </c:dLbl>
            <c:dLbl>
              <c:idx val="11"/>
              <c:layout>
                <c:manualLayout>
                  <c:x val="-0.71178318710161226"/>
                  <c:y val="4.386638299738994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3F7-485C-B7A5-C5B17CEA10E8}"/>
                </c:ext>
              </c:extLst>
            </c:dLbl>
            <c:dLbl>
              <c:idx val="12"/>
              <c:layout>
                <c:manualLayout>
                  <c:x val="-2.8045174353205849E-2"/>
                  <c:y val="-1.361791758406595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3F7-485C-B7A5-C5B17CEA10E8}"/>
                </c:ext>
              </c:extLst>
            </c:dLbl>
            <c:dLbl>
              <c:idx val="13"/>
              <c:layout>
                <c:manualLayout>
                  <c:x val="-0.70806269216347961"/>
                  <c:y val="-1.8561328858962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3F7-485C-B7A5-C5B17CEA10E8}"/>
                </c:ext>
              </c:extLst>
            </c:dLbl>
            <c:dLbl>
              <c:idx val="14"/>
              <c:layout>
                <c:manualLayout>
                  <c:x val="-2.954162729658792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D3F7-485C-B7A5-C5B17CEA10E8}"/>
                </c:ext>
              </c:extLst>
            </c:dLbl>
            <c:dLbl>
              <c:idx val="15"/>
              <c:layout>
                <c:manualLayout>
                  <c:x val="-0.71241214848143986"/>
                  <c:y val="1.857302656109490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3F7-485C-B7A5-C5B17CEA10E8}"/>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mercado'!$B$32:$B$47</c:f>
              <c:strCache>
                <c:ptCount val="16"/>
                <c:pt idx="0">
                  <c:v>Francia</c:v>
                </c:pt>
                <c:pt idx="1">
                  <c:v>Península</c:v>
                </c:pt>
                <c:pt idx="2">
                  <c:v>España</c:v>
                </c:pt>
                <c:pt idx="3">
                  <c:v>Dinamarca</c:v>
                </c:pt>
                <c:pt idx="4">
                  <c:v>Rusia</c:v>
                </c:pt>
                <c:pt idx="5">
                  <c:v>Noruega</c:v>
                </c:pt>
                <c:pt idx="6">
                  <c:v>Suecia</c:v>
                </c:pt>
                <c:pt idx="7">
                  <c:v>Todos los países</c:v>
                </c:pt>
                <c:pt idx="8">
                  <c:v>Finlandia</c:v>
                </c:pt>
                <c:pt idx="9">
                  <c:v>Reino Unido</c:v>
                </c:pt>
                <c:pt idx="10">
                  <c:v>Bélgica</c:v>
                </c:pt>
                <c:pt idx="11">
                  <c:v>Suiza + Austria</c:v>
                </c:pt>
                <c:pt idx="12">
                  <c:v>Italia</c:v>
                </c:pt>
                <c:pt idx="13">
                  <c:v>Irlanda</c:v>
                </c:pt>
                <c:pt idx="14">
                  <c:v>Alemania</c:v>
                </c:pt>
                <c:pt idx="15">
                  <c:v>Holanda</c:v>
                </c:pt>
              </c:strCache>
            </c:strRef>
          </c:cat>
          <c:val>
            <c:numRef>
              <c:f>'porc adult y niñ x mercado'!$I$32:$I$47</c:f>
              <c:numCache>
                <c:formatCode>0.0%</c:formatCode>
                <c:ptCount val="16"/>
                <c:pt idx="0">
                  <c:v>-4.6418058794296502E-2</c:v>
                </c:pt>
                <c:pt idx="1">
                  <c:v>1.2311630469146184E-3</c:v>
                </c:pt>
                <c:pt idx="2">
                  <c:v>3.577911963588587E-3</c:v>
                </c:pt>
                <c:pt idx="3">
                  <c:v>-1.6391270941703229E-2</c:v>
                </c:pt>
                <c:pt idx="4">
                  <c:v>1.8696156007116826E-2</c:v>
                </c:pt>
                <c:pt idx="5">
                  <c:v>5.373778084177383E-3</c:v>
                </c:pt>
                <c:pt idx="6">
                  <c:v>5.5882141494356663E-3</c:v>
                </c:pt>
                <c:pt idx="7">
                  <c:v>-3.9363027691374786E-4</c:v>
                </c:pt>
                <c:pt idx="8">
                  <c:v>7.5423891308516122E-2</c:v>
                </c:pt>
                <c:pt idx="9">
                  <c:v>-2.8082243428403375E-3</c:v>
                </c:pt>
                <c:pt idx="10">
                  <c:v>-1.6402284263959288E-2</c:v>
                </c:pt>
                <c:pt idx="11">
                  <c:v>3.1415647367456501E-3</c:v>
                </c:pt>
                <c:pt idx="12">
                  <c:v>-1.6636575650840202E-3</c:v>
                </c:pt>
                <c:pt idx="13">
                  <c:v>4.4797585227272618E-2</c:v>
                </c:pt>
                <c:pt idx="14">
                  <c:v>-9.6227864971547561E-3</c:v>
                </c:pt>
                <c:pt idx="15">
                  <c:v>3.4281670895959238E-3</c:v>
                </c:pt>
              </c:numCache>
            </c:numRef>
          </c:val>
          <c:extLst>
            <c:ext xmlns:c16="http://schemas.microsoft.com/office/drawing/2014/chart" uri="{C3380CC4-5D6E-409C-BE32-E72D297353CC}">
              <c16:uniqueId val="{00000026-D3F7-485C-B7A5-C5B17CEA10E8}"/>
            </c:ext>
          </c:extLst>
        </c:ser>
        <c:ser>
          <c:idx val="1"/>
          <c:order val="3"/>
          <c:tx>
            <c:v>var niños</c:v>
          </c:tx>
          <c:spPr>
            <a:noFill/>
          </c:spPr>
          <c:invertIfNegative val="0"/>
          <c:dLbls>
            <c:dLbl>
              <c:idx val="0"/>
              <c:layout>
                <c:manualLayout>
                  <c:x val="0.20571428571428571"/>
                  <c:y val="1.8571564348329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3F7-485C-B7A5-C5B17CEA10E8}"/>
                </c:ext>
              </c:extLst>
            </c:dLbl>
            <c:dLbl>
              <c:idx val="1"/>
              <c:layout>
                <c:manualLayout>
                  <c:x val="0.72228571428571431"/>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3F7-485C-B7A5-C5B17CEA10E8}"/>
                </c:ext>
              </c:extLst>
            </c:dLbl>
            <c:dLbl>
              <c:idx val="2"/>
              <c:layout>
                <c:manualLayout>
                  <c:x val="0.72228571428571431"/>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3F7-485C-B7A5-C5B17CEA10E8}"/>
                </c:ext>
              </c:extLst>
            </c:dLbl>
            <c:dLbl>
              <c:idx val="3"/>
              <c:layout>
                <c:manualLayout>
                  <c:x val="3.4653108361454819E-2"/>
                  <c:y val="4.386638299738994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3F7-485C-B7A5-C5B17CEA10E8}"/>
                </c:ext>
              </c:extLst>
            </c:dLbl>
            <c:dLbl>
              <c:idx val="4"/>
              <c:layout>
                <c:manualLayout>
                  <c:x val="0.71923809523809523"/>
                  <c:y val="-1.85701021355624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3F7-485C-B7A5-C5B17CEA10E8}"/>
                </c:ext>
              </c:extLst>
            </c:dLbl>
            <c:dLbl>
              <c:idx val="5"/>
              <c:layout>
                <c:manualLayout>
                  <c:x val="0.72380952380952368"/>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3F7-485C-B7A5-C5B17CEA10E8}"/>
                </c:ext>
              </c:extLst>
            </c:dLbl>
            <c:dLbl>
              <c:idx val="6"/>
              <c:layout>
                <c:manualLayout>
                  <c:x val="0.72380952380952368"/>
                  <c:y val="-6.808958792032976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3F7-485C-B7A5-C5B17CEA10E8}"/>
                </c:ext>
              </c:extLst>
            </c:dLbl>
            <c:dLbl>
              <c:idx val="7"/>
              <c:layout>
                <c:manualLayout>
                  <c:x val="3.4179167604049383E-2"/>
                  <c:y val="1.85759509866280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3F7-485C-B7A5-C5B17CEA10E8}"/>
                </c:ext>
              </c:extLst>
            </c:dLbl>
            <c:dLbl>
              <c:idx val="8"/>
              <c:layout>
                <c:manualLayout>
                  <c:x val="0.72076190476190483"/>
                  <c:y val="1.85701021355610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3F7-485C-B7A5-C5B17CEA10E8}"/>
                </c:ext>
              </c:extLst>
            </c:dLbl>
            <c:dLbl>
              <c:idx val="9"/>
              <c:layout>
                <c:manualLayout>
                  <c:x val="0.199677120359955"/>
                  <c:y val="-1.8567177710028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3F7-485C-B7A5-C5B17CEA10E8}"/>
                </c:ext>
              </c:extLst>
            </c:dLbl>
            <c:dLbl>
              <c:idx val="10"/>
              <c:layout>
                <c:manualLayout>
                  <c:x val="0.2024962879640044"/>
                  <c:y val="-1.85686399227951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3F7-485C-B7A5-C5B17CEA10E8}"/>
                </c:ext>
              </c:extLst>
            </c:dLbl>
            <c:dLbl>
              <c:idx val="11"/>
              <c:layout>
                <c:manualLayout>
                  <c:x val="0.72380952380952379"/>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3F7-485C-B7A5-C5B17CEA10E8}"/>
                </c:ext>
              </c:extLst>
            </c:dLbl>
            <c:dLbl>
              <c:idx val="12"/>
              <c:layout>
                <c:manualLayout>
                  <c:x val="0.19701045369328835"/>
                  <c:y val="-1.85686399227951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3F7-485C-B7A5-C5B17CEA10E8}"/>
                </c:ext>
              </c:extLst>
            </c:dLbl>
            <c:dLbl>
              <c:idx val="13"/>
              <c:layout>
                <c:manualLayout>
                  <c:x val="0.72076190476190471"/>
                  <c:y val="1.85701021355603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D3F7-485C-B7A5-C5B17CEA10E8}"/>
                </c:ext>
              </c:extLst>
            </c:dLbl>
            <c:dLbl>
              <c:idx val="14"/>
              <c:layout>
                <c:manualLayout>
                  <c:x val="0.20114285714285726"/>
                  <c:y val="3.71402042711234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D3F7-485C-B7A5-C5B17CEA10E8}"/>
                </c:ext>
              </c:extLst>
            </c:dLbl>
            <c:dLbl>
              <c:idx val="15"/>
              <c:layout>
                <c:manualLayout>
                  <c:x val="0.72380952380952379"/>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D3F7-485C-B7A5-C5B17CEA10E8}"/>
                </c:ext>
              </c:extLst>
            </c:dLbl>
            <c:spPr>
              <a:solidFill>
                <a:schemeClr val="bg1">
                  <a:lumMod val="75000"/>
                </a:schemeClr>
              </a:solidFill>
            </c:spPr>
            <c:txPr>
              <a:bodyPr/>
              <a:lstStyle/>
              <a:p>
                <a:pPr>
                  <a:defRPr sz="12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mercado'!$B$32:$B$47</c:f>
              <c:strCache>
                <c:ptCount val="16"/>
                <c:pt idx="0">
                  <c:v>Francia</c:v>
                </c:pt>
                <c:pt idx="1">
                  <c:v>Península</c:v>
                </c:pt>
                <c:pt idx="2">
                  <c:v>España</c:v>
                </c:pt>
                <c:pt idx="3">
                  <c:v>Dinamarca</c:v>
                </c:pt>
                <c:pt idx="4">
                  <c:v>Rusia</c:v>
                </c:pt>
                <c:pt idx="5">
                  <c:v>Noruega</c:v>
                </c:pt>
                <c:pt idx="6">
                  <c:v>Suecia</c:v>
                </c:pt>
                <c:pt idx="7">
                  <c:v>Todos los países</c:v>
                </c:pt>
                <c:pt idx="8">
                  <c:v>Finlandia</c:v>
                </c:pt>
                <c:pt idx="9">
                  <c:v>Reino Unido</c:v>
                </c:pt>
                <c:pt idx="10">
                  <c:v>Bélgica</c:v>
                </c:pt>
                <c:pt idx="11">
                  <c:v>Suiza + Austria</c:v>
                </c:pt>
                <c:pt idx="12">
                  <c:v>Italia</c:v>
                </c:pt>
                <c:pt idx="13">
                  <c:v>Irlanda</c:v>
                </c:pt>
                <c:pt idx="14">
                  <c:v>Alemania</c:v>
                </c:pt>
                <c:pt idx="15">
                  <c:v>Holanda</c:v>
                </c:pt>
              </c:strCache>
            </c:strRef>
          </c:cat>
          <c:val>
            <c:numRef>
              <c:f>'porc adult y niñ x mercado'!$J$32:$J$47</c:f>
              <c:numCache>
                <c:formatCode>0.0%</c:formatCode>
                <c:ptCount val="16"/>
                <c:pt idx="0">
                  <c:v>0.39068532818532931</c:v>
                </c:pt>
                <c:pt idx="1">
                  <c:v>-7.4622564954025528E-3</c:v>
                </c:pt>
                <c:pt idx="2">
                  <c:v>-2.1515359704563197E-2</c:v>
                </c:pt>
                <c:pt idx="3">
                  <c:v>0.12545626605380544</c:v>
                </c:pt>
                <c:pt idx="4">
                  <c:v>-0.11004891828579311</c:v>
                </c:pt>
                <c:pt idx="5">
                  <c:v>-3.6608863198458352E-2</c:v>
                </c:pt>
                <c:pt idx="6">
                  <c:v>-4.0585589203952388E-2</c:v>
                </c:pt>
                <c:pt idx="7">
                  <c:v>3.5187717690909892E-3</c:v>
                </c:pt>
                <c:pt idx="8">
                  <c:v>-0.39527706000574248</c:v>
                </c:pt>
                <c:pt idx="9">
                  <c:v>2.8409251545158165E-2</c:v>
                </c:pt>
                <c:pt idx="10">
                  <c:v>0.21869712351945814</c:v>
                </c:pt>
                <c:pt idx="11">
                  <c:v>-3.4887903129121489E-2</c:v>
                </c:pt>
                <c:pt idx="12">
                  <c:v>2.106039235799595E-2</c:v>
                </c:pt>
                <c:pt idx="13">
                  <c:v>-0.34963968957871328</c:v>
                </c:pt>
                <c:pt idx="14">
                  <c:v>0.15544047145403961</c:v>
                </c:pt>
                <c:pt idx="15">
                  <c:v>-4.9822695035460662E-2</c:v>
                </c:pt>
              </c:numCache>
            </c:numRef>
          </c:val>
          <c:extLst>
            <c:ext xmlns:c16="http://schemas.microsoft.com/office/drawing/2014/chart" uri="{C3380CC4-5D6E-409C-BE32-E72D297353CC}">
              <c16:uniqueId val="{00000038-D3F7-485C-B7A5-C5B17CEA10E8}"/>
            </c:ext>
          </c:extLst>
        </c:ser>
        <c:dLbls>
          <c:showLegendKey val="0"/>
          <c:showVal val="0"/>
          <c:showCatName val="0"/>
          <c:showSerName val="0"/>
          <c:showPercent val="0"/>
          <c:showBubbleSize val="0"/>
        </c:dLbls>
        <c:gapWidth val="35"/>
        <c:overlap val="100"/>
        <c:axId val="45908624"/>
        <c:axId val="45924944"/>
      </c:barChart>
      <c:catAx>
        <c:axId val="4590862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24944"/>
        <c:crosses val="autoZero"/>
        <c:auto val="1"/>
        <c:lblAlgn val="ctr"/>
        <c:lblOffset val="1000"/>
        <c:noMultiLvlLbl val="0"/>
      </c:catAx>
      <c:valAx>
        <c:axId val="45924944"/>
        <c:scaling>
          <c:orientation val="minMax"/>
        </c:scaling>
        <c:delete val="0"/>
        <c:axPos val="t"/>
        <c:numFmt formatCode="0%" sourceLinked="1"/>
        <c:majorTickMark val="none"/>
        <c:minorTickMark val="none"/>
        <c:tickLblPos val="none"/>
        <c:spPr>
          <a:noFill/>
          <a:ln>
            <a:noFill/>
          </a:ln>
        </c:spPr>
        <c:crossAx val="45908624"/>
        <c:crossesAt val="1"/>
        <c:crossBetween val="between"/>
      </c:valAx>
      <c:spPr>
        <a:noFill/>
      </c:spPr>
    </c:plotArea>
    <c:legend>
      <c:legendPos val="t"/>
      <c:legendEntry>
        <c:idx val="3"/>
        <c:delete val="1"/>
      </c:legendEntry>
      <c:layout>
        <c:manualLayout>
          <c:xMode val="edge"/>
          <c:yMode val="edge"/>
          <c:x val="2.0843794525684288E-3"/>
          <c:y val="8.3569851640885318E-2"/>
          <c:w val="0.31954393700787403"/>
          <c:h val="3.807528933535119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827990251218599"/>
          <c:y val="0.1979390579680167"/>
          <c:w val="0.64899496937882772"/>
          <c:h val="0.66931432169927985"/>
        </c:manualLayout>
      </c:layout>
      <c:barChart>
        <c:barDir val="bar"/>
        <c:grouping val="clustered"/>
        <c:varyColors val="0"/>
        <c:ser>
          <c:idx val="0"/>
          <c:order val="0"/>
          <c:tx>
            <c:strRef>
              <c:f>Discapacidad!$D$5</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Discapacidad!$B$6:$B$9</c:f>
              <c:strCache>
                <c:ptCount val="4"/>
                <c:pt idx="0">
                  <c:v>% turistas con alguna discapacidad</c:v>
                </c:pt>
                <c:pt idx="1">
                  <c:v>Auditiva</c:v>
                </c:pt>
                <c:pt idx="2">
                  <c:v>Visual</c:v>
                </c:pt>
                <c:pt idx="3">
                  <c:v>Movilidad</c:v>
                </c:pt>
              </c:strCache>
            </c:strRef>
          </c:cat>
          <c:val>
            <c:numRef>
              <c:f>Discapacidad!$D$6:$D$9</c:f>
              <c:numCache>
                <c:formatCode>0.0</c:formatCode>
                <c:ptCount val="4"/>
                <c:pt idx="0">
                  <c:v>1.8088134616077516</c:v>
                </c:pt>
                <c:pt idx="1">
                  <c:v>0.70983317118869771</c:v>
                </c:pt>
                <c:pt idx="2">
                  <c:v>0.16935106114654247</c:v>
                </c:pt>
                <c:pt idx="3">
                  <c:v>0.92962922927250624</c:v>
                </c:pt>
              </c:numCache>
            </c:numRef>
          </c:val>
          <c:extLst>
            <c:ext xmlns:c16="http://schemas.microsoft.com/office/drawing/2014/chart" uri="{C3380CC4-5D6E-409C-BE32-E72D297353CC}">
              <c16:uniqueId val="{00000000-1102-48A5-B0A7-0591A4690872}"/>
            </c:ext>
          </c:extLst>
        </c:ser>
        <c:dLbls>
          <c:showLegendKey val="0"/>
          <c:showVal val="0"/>
          <c:showCatName val="0"/>
          <c:showSerName val="0"/>
          <c:showPercent val="0"/>
          <c:showBubbleSize val="0"/>
        </c:dLbls>
        <c:gapWidth val="35"/>
        <c:axId val="45909712"/>
        <c:axId val="45920592"/>
      </c:barChart>
      <c:catAx>
        <c:axId val="4590971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20592"/>
        <c:crosses val="autoZero"/>
        <c:auto val="1"/>
        <c:lblAlgn val="ctr"/>
        <c:lblOffset val="200"/>
        <c:noMultiLvlLbl val="0"/>
      </c:catAx>
      <c:valAx>
        <c:axId val="45920592"/>
        <c:scaling>
          <c:orientation val="minMax"/>
        </c:scaling>
        <c:delete val="1"/>
        <c:axPos val="t"/>
        <c:numFmt formatCode="0.0" sourceLinked="1"/>
        <c:majorTickMark val="out"/>
        <c:minorTickMark val="none"/>
        <c:tickLblPos val="none"/>
        <c:crossAx val="45909712"/>
        <c:crosses val="autoZero"/>
        <c:crossBetween val="between"/>
      </c:valAx>
      <c:spPr>
        <a:noFill/>
      </c:spPr>
    </c:plotArea>
    <c:legend>
      <c:legendPos val="t"/>
      <c:layout>
        <c:manualLayout>
          <c:xMode val="edge"/>
          <c:yMode val="edge"/>
          <c:x val="1.0029996250468691E-4"/>
          <c:y val="0.12506143387067858"/>
          <c:w val="0.15712051618547679"/>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8551759259259261"/>
          <c:y val="0.20264277777777778"/>
          <c:w val="0.60783749999999992"/>
          <c:h val="0.66931432169927985"/>
        </c:manualLayout>
      </c:layout>
      <c:barChart>
        <c:barDir val="bar"/>
        <c:grouping val="clustered"/>
        <c:varyColors val="0"/>
        <c:ser>
          <c:idx val="0"/>
          <c:order val="0"/>
          <c:tx>
            <c:strRef>
              <c:f>Discapacidad!$D$53</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Discapacidad!$B$54:$B$57</c:f>
              <c:strCache>
                <c:ptCount val="4"/>
                <c:pt idx="0">
                  <c:v>% grupos en los que viaja alguna persona con discapacidad</c:v>
                </c:pt>
                <c:pt idx="1">
                  <c:v>Auditiva</c:v>
                </c:pt>
                <c:pt idx="2">
                  <c:v>Visual</c:v>
                </c:pt>
                <c:pt idx="3">
                  <c:v>Movilidad</c:v>
                </c:pt>
              </c:strCache>
            </c:strRef>
          </c:cat>
          <c:val>
            <c:numRef>
              <c:f>Discapacidad!$D$54:$D$57</c:f>
              <c:numCache>
                <c:formatCode>0.0</c:formatCode>
                <c:ptCount val="4"/>
                <c:pt idx="0">
                  <c:v>3.8636363636363633</c:v>
                </c:pt>
                <c:pt idx="1">
                  <c:v>1.5727272727272728</c:v>
                </c:pt>
                <c:pt idx="2">
                  <c:v>0.41818181818181815</c:v>
                </c:pt>
                <c:pt idx="3">
                  <c:v>2.1454545454545455</c:v>
                </c:pt>
              </c:numCache>
            </c:numRef>
          </c:val>
          <c:extLst>
            <c:ext xmlns:c16="http://schemas.microsoft.com/office/drawing/2014/chart" uri="{C3380CC4-5D6E-409C-BE32-E72D297353CC}">
              <c16:uniqueId val="{00000000-5069-41EE-813C-34E7F80EC3E9}"/>
            </c:ext>
          </c:extLst>
        </c:ser>
        <c:dLbls>
          <c:showLegendKey val="0"/>
          <c:showVal val="0"/>
          <c:showCatName val="0"/>
          <c:showSerName val="0"/>
          <c:showPercent val="0"/>
          <c:showBubbleSize val="0"/>
        </c:dLbls>
        <c:gapWidth val="35"/>
        <c:axId val="45921136"/>
        <c:axId val="45929840"/>
      </c:barChart>
      <c:catAx>
        <c:axId val="45921136"/>
        <c:scaling>
          <c:orientation val="maxMin"/>
        </c:scaling>
        <c:delete val="0"/>
        <c:axPos val="l"/>
        <c:numFmt formatCode="General" sourceLinked="0"/>
        <c:majorTickMark val="out"/>
        <c:minorTickMark val="none"/>
        <c:tickLblPos val="low"/>
        <c:txPr>
          <a:bodyPr/>
          <a:lstStyle/>
          <a:p>
            <a:pPr>
              <a:defRPr sz="1400">
                <a:solidFill>
                  <a:schemeClr val="tx1">
                    <a:lumMod val="75000"/>
                    <a:lumOff val="25000"/>
                  </a:schemeClr>
                </a:solidFill>
              </a:defRPr>
            </a:pPr>
            <a:endParaRPr lang="es-ES"/>
          </a:p>
        </c:txPr>
        <c:crossAx val="45929840"/>
        <c:crosses val="autoZero"/>
        <c:auto val="1"/>
        <c:lblAlgn val="ctr"/>
        <c:lblOffset val="200"/>
        <c:noMultiLvlLbl val="0"/>
      </c:catAx>
      <c:valAx>
        <c:axId val="45929840"/>
        <c:scaling>
          <c:orientation val="minMax"/>
        </c:scaling>
        <c:delete val="1"/>
        <c:axPos val="t"/>
        <c:numFmt formatCode="0.0" sourceLinked="1"/>
        <c:majorTickMark val="out"/>
        <c:minorTickMark val="none"/>
        <c:tickLblPos val="none"/>
        <c:crossAx val="45921136"/>
        <c:crosses val="autoZero"/>
        <c:crossBetween val="between"/>
      </c:valAx>
      <c:spPr>
        <a:noFill/>
      </c:spPr>
    </c:plotArea>
    <c:legend>
      <c:legendPos val="t"/>
      <c:layout>
        <c:manualLayout>
          <c:xMode val="edge"/>
          <c:yMode val="edge"/>
          <c:x val="1.0029996250468691E-4"/>
          <c:y val="0.12506143387067858"/>
          <c:w val="0.15712051618547679"/>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31721513702046E-2"/>
          <c:y val="0.13477702767344257"/>
          <c:w val="0.93085209748385955"/>
          <c:h val="0.82587968104620835"/>
        </c:manualLayout>
      </c:layout>
      <c:barChart>
        <c:barDir val="bar"/>
        <c:grouping val="clustered"/>
        <c:varyColors val="0"/>
        <c:ser>
          <c:idx val="2"/>
          <c:order val="0"/>
          <c:tx>
            <c:strRef>
              <c:f>'Discapacidad mercados'!$K$5</c:f>
              <c:strCache>
                <c:ptCount val="1"/>
                <c:pt idx="0">
                  <c:v>2015</c:v>
                </c:pt>
              </c:strCache>
            </c:strRef>
          </c:tx>
          <c:spPr>
            <a:solidFill>
              <a:schemeClr val="accent6"/>
            </a:solidFill>
            <a:scene3d>
              <a:camera prst="orthographicFront"/>
              <a:lightRig rig="threePt" dir="t"/>
            </a:scene3d>
            <a:sp3d/>
          </c:spPr>
          <c:invertIfNegative val="0"/>
          <c:dPt>
            <c:idx val="5"/>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A2F8-476C-B471-E5834186793B}"/>
              </c:ext>
            </c:extLst>
          </c:dPt>
          <c:dPt>
            <c:idx val="9"/>
            <c:invertIfNegative val="0"/>
            <c:bubble3D val="0"/>
            <c:extLst>
              <c:ext xmlns:c16="http://schemas.microsoft.com/office/drawing/2014/chart" uri="{C3380CC4-5D6E-409C-BE32-E72D297353CC}">
                <c16:uniqueId val="{00000002-A2F8-476C-B471-E5834186793B}"/>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'Discapacidad mercados'!$I$6:$I$21</c:f>
              <c:strCache>
                <c:ptCount val="16"/>
                <c:pt idx="0">
                  <c:v>Reino Unido</c:v>
                </c:pt>
                <c:pt idx="1">
                  <c:v>Suecia</c:v>
                </c:pt>
                <c:pt idx="2">
                  <c:v>Dinamarca</c:v>
                </c:pt>
                <c:pt idx="3">
                  <c:v>Noruega</c:v>
                </c:pt>
                <c:pt idx="4">
                  <c:v>Alemania</c:v>
                </c:pt>
                <c:pt idx="5">
                  <c:v>Todos los países</c:v>
                </c:pt>
                <c:pt idx="6">
                  <c:v>Holanda</c:v>
                </c:pt>
                <c:pt idx="7">
                  <c:v>Bélgica</c:v>
                </c:pt>
                <c:pt idx="8">
                  <c:v>Finlandia</c:v>
                </c:pt>
                <c:pt idx="9">
                  <c:v>Italia</c:v>
                </c:pt>
                <c:pt idx="10">
                  <c:v>Francia</c:v>
                </c:pt>
                <c:pt idx="11">
                  <c:v>Península</c:v>
                </c:pt>
                <c:pt idx="12">
                  <c:v>España</c:v>
                </c:pt>
                <c:pt idx="13">
                  <c:v>Suiza + Austria</c:v>
                </c:pt>
                <c:pt idx="14">
                  <c:v>Rusia</c:v>
                </c:pt>
                <c:pt idx="15">
                  <c:v>Irlanda</c:v>
                </c:pt>
              </c:strCache>
            </c:strRef>
          </c:cat>
          <c:val>
            <c:numRef>
              <c:f>'Discapacidad mercados'!$K$6:$K$21</c:f>
              <c:numCache>
                <c:formatCode>0.0</c:formatCode>
                <c:ptCount val="16"/>
                <c:pt idx="0">
                  <c:v>2.606853352984527</c:v>
                </c:pt>
                <c:pt idx="1">
                  <c:v>2.4999999999999982</c:v>
                </c:pt>
                <c:pt idx="2">
                  <c:v>2.1961932650073202</c:v>
                </c:pt>
                <c:pt idx="3">
                  <c:v>2.0249221183800632</c:v>
                </c:pt>
                <c:pt idx="4">
                  <c:v>1.9206549118387919</c:v>
                </c:pt>
                <c:pt idx="5">
                  <c:v>1.8088134616077516</c:v>
                </c:pt>
                <c:pt idx="6">
                  <c:v>1.6470588235294126</c:v>
                </c:pt>
                <c:pt idx="7">
                  <c:v>1.3969732246798607</c:v>
                </c:pt>
                <c:pt idx="8">
                  <c:v>1.1532125205930805</c:v>
                </c:pt>
                <c:pt idx="9">
                  <c:v>1.1363636363636365</c:v>
                </c:pt>
                <c:pt idx="10">
                  <c:v>0.86655112651646493</c:v>
                </c:pt>
                <c:pt idx="11">
                  <c:v>0.82024841809233751</c:v>
                </c:pt>
                <c:pt idx="12">
                  <c:v>0.8088745088976188</c:v>
                </c:pt>
                <c:pt idx="13">
                  <c:v>0.61728395061728447</c:v>
                </c:pt>
                <c:pt idx="14">
                  <c:v>0.38610038610038588</c:v>
                </c:pt>
                <c:pt idx="15">
                  <c:v>0.22935779816513749</c:v>
                </c:pt>
              </c:numCache>
            </c:numRef>
          </c:val>
          <c:extLst>
            <c:ext xmlns:c16="http://schemas.microsoft.com/office/drawing/2014/chart" uri="{C3380CC4-5D6E-409C-BE32-E72D297353CC}">
              <c16:uniqueId val="{00000003-A2F8-476C-B471-E5834186793B}"/>
            </c:ext>
          </c:extLst>
        </c:ser>
        <c:dLbls>
          <c:showLegendKey val="0"/>
          <c:showVal val="0"/>
          <c:showCatName val="0"/>
          <c:showSerName val="0"/>
          <c:showPercent val="0"/>
          <c:showBubbleSize val="0"/>
        </c:dLbls>
        <c:gapWidth val="35"/>
        <c:axId val="45932560"/>
        <c:axId val="45940176"/>
      </c:barChart>
      <c:barChart>
        <c:barDir val="bar"/>
        <c:grouping val="clustered"/>
        <c:varyColors val="0"/>
        <c:ser>
          <c:idx val="3"/>
          <c:order val="1"/>
          <c:tx>
            <c:strRef>
              <c:f>'Discapacidad mercados'!$L$5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5-A2F8-476C-B471-E5834186793B}"/>
              </c:ext>
            </c:extLst>
          </c:dPt>
          <c:dPt>
            <c:idx val="1"/>
            <c:invertIfNegative val="0"/>
            <c:bubble3D val="0"/>
            <c:spPr>
              <a:noFill/>
            </c:spPr>
            <c:extLst>
              <c:ext xmlns:c16="http://schemas.microsoft.com/office/drawing/2014/chart" uri="{C3380CC4-5D6E-409C-BE32-E72D297353CC}">
                <c16:uniqueId val="{00000007-A2F8-476C-B471-E5834186793B}"/>
              </c:ext>
            </c:extLst>
          </c:dPt>
          <c:dPt>
            <c:idx val="2"/>
            <c:invertIfNegative val="0"/>
            <c:bubble3D val="0"/>
            <c:spPr>
              <a:noFill/>
            </c:spPr>
            <c:extLst>
              <c:ext xmlns:c16="http://schemas.microsoft.com/office/drawing/2014/chart" uri="{C3380CC4-5D6E-409C-BE32-E72D297353CC}">
                <c16:uniqueId val="{00000009-A2F8-476C-B471-E5834186793B}"/>
              </c:ext>
            </c:extLst>
          </c:dPt>
          <c:dPt>
            <c:idx val="3"/>
            <c:invertIfNegative val="0"/>
            <c:bubble3D val="0"/>
            <c:spPr>
              <a:noFill/>
            </c:spPr>
            <c:extLst>
              <c:ext xmlns:c16="http://schemas.microsoft.com/office/drawing/2014/chart" uri="{C3380CC4-5D6E-409C-BE32-E72D297353CC}">
                <c16:uniqueId val="{0000000B-A2F8-476C-B471-E5834186793B}"/>
              </c:ext>
            </c:extLst>
          </c:dPt>
          <c:dPt>
            <c:idx val="4"/>
            <c:invertIfNegative val="0"/>
            <c:bubble3D val="0"/>
            <c:spPr>
              <a:noFill/>
            </c:spPr>
            <c:extLst>
              <c:ext xmlns:c16="http://schemas.microsoft.com/office/drawing/2014/chart" uri="{C3380CC4-5D6E-409C-BE32-E72D297353CC}">
                <c16:uniqueId val="{0000000D-A2F8-476C-B471-E5834186793B}"/>
              </c:ext>
            </c:extLst>
          </c:dPt>
          <c:dPt>
            <c:idx val="5"/>
            <c:invertIfNegative val="0"/>
            <c:bubble3D val="0"/>
            <c:spPr>
              <a:noFill/>
            </c:spPr>
            <c:extLst>
              <c:ext xmlns:c16="http://schemas.microsoft.com/office/drawing/2014/chart" uri="{C3380CC4-5D6E-409C-BE32-E72D297353CC}">
                <c16:uniqueId val="{0000000F-A2F8-476C-B471-E5834186793B}"/>
              </c:ext>
            </c:extLst>
          </c:dPt>
          <c:dPt>
            <c:idx val="6"/>
            <c:invertIfNegative val="0"/>
            <c:bubble3D val="0"/>
            <c:spPr>
              <a:noFill/>
            </c:spPr>
            <c:extLst>
              <c:ext xmlns:c16="http://schemas.microsoft.com/office/drawing/2014/chart" uri="{C3380CC4-5D6E-409C-BE32-E72D297353CC}">
                <c16:uniqueId val="{00000011-A2F8-476C-B471-E5834186793B}"/>
              </c:ext>
            </c:extLst>
          </c:dPt>
          <c:dPt>
            <c:idx val="7"/>
            <c:invertIfNegative val="0"/>
            <c:bubble3D val="0"/>
            <c:spPr>
              <a:noFill/>
            </c:spPr>
            <c:extLst>
              <c:ext xmlns:c16="http://schemas.microsoft.com/office/drawing/2014/chart" uri="{C3380CC4-5D6E-409C-BE32-E72D297353CC}">
                <c16:uniqueId val="{00000013-A2F8-476C-B471-E5834186793B}"/>
              </c:ext>
            </c:extLst>
          </c:dPt>
          <c:dPt>
            <c:idx val="8"/>
            <c:invertIfNegative val="0"/>
            <c:bubble3D val="0"/>
            <c:spPr>
              <a:noFill/>
            </c:spPr>
            <c:extLst>
              <c:ext xmlns:c16="http://schemas.microsoft.com/office/drawing/2014/chart" uri="{C3380CC4-5D6E-409C-BE32-E72D297353CC}">
                <c16:uniqueId val="{00000015-A2F8-476C-B471-E5834186793B}"/>
              </c:ext>
            </c:extLst>
          </c:dPt>
          <c:dPt>
            <c:idx val="9"/>
            <c:invertIfNegative val="0"/>
            <c:bubble3D val="0"/>
            <c:spPr>
              <a:noFill/>
            </c:spPr>
            <c:extLst>
              <c:ext xmlns:c16="http://schemas.microsoft.com/office/drawing/2014/chart" uri="{C3380CC4-5D6E-409C-BE32-E72D297353CC}">
                <c16:uniqueId val="{00000017-A2F8-476C-B471-E5834186793B}"/>
              </c:ext>
            </c:extLst>
          </c:dPt>
          <c:dPt>
            <c:idx val="10"/>
            <c:invertIfNegative val="0"/>
            <c:bubble3D val="0"/>
            <c:spPr>
              <a:noFill/>
            </c:spPr>
            <c:extLst>
              <c:ext xmlns:c16="http://schemas.microsoft.com/office/drawing/2014/chart" uri="{C3380CC4-5D6E-409C-BE32-E72D297353CC}">
                <c16:uniqueId val="{00000019-A2F8-476C-B471-E5834186793B}"/>
              </c:ext>
            </c:extLst>
          </c:dPt>
          <c:dPt>
            <c:idx val="11"/>
            <c:invertIfNegative val="0"/>
            <c:bubble3D val="0"/>
            <c:spPr>
              <a:noFill/>
            </c:spPr>
            <c:extLst>
              <c:ext xmlns:c16="http://schemas.microsoft.com/office/drawing/2014/chart" uri="{C3380CC4-5D6E-409C-BE32-E72D297353CC}">
                <c16:uniqueId val="{0000001B-A2F8-476C-B471-E5834186793B}"/>
              </c:ext>
            </c:extLst>
          </c:dPt>
          <c:dPt>
            <c:idx val="12"/>
            <c:invertIfNegative val="0"/>
            <c:bubble3D val="0"/>
            <c:spPr>
              <a:noFill/>
            </c:spPr>
            <c:extLst>
              <c:ext xmlns:c16="http://schemas.microsoft.com/office/drawing/2014/chart" uri="{C3380CC4-5D6E-409C-BE32-E72D297353CC}">
                <c16:uniqueId val="{0000001D-A2F8-476C-B471-E5834186793B}"/>
              </c:ext>
            </c:extLst>
          </c:dPt>
          <c:dPt>
            <c:idx val="13"/>
            <c:invertIfNegative val="0"/>
            <c:bubble3D val="0"/>
            <c:spPr>
              <a:noFill/>
            </c:spPr>
            <c:extLst>
              <c:ext xmlns:c16="http://schemas.microsoft.com/office/drawing/2014/chart" uri="{C3380CC4-5D6E-409C-BE32-E72D297353CC}">
                <c16:uniqueId val="{0000001F-A2F8-476C-B471-E5834186793B}"/>
              </c:ext>
            </c:extLst>
          </c:dPt>
          <c:dPt>
            <c:idx val="14"/>
            <c:invertIfNegative val="0"/>
            <c:bubble3D val="0"/>
            <c:spPr>
              <a:noFill/>
            </c:spPr>
            <c:extLst>
              <c:ext xmlns:c16="http://schemas.microsoft.com/office/drawing/2014/chart" uri="{C3380CC4-5D6E-409C-BE32-E72D297353CC}">
                <c16:uniqueId val="{00000021-A2F8-476C-B471-E5834186793B}"/>
              </c:ext>
            </c:extLst>
          </c:dPt>
          <c:dPt>
            <c:idx val="15"/>
            <c:invertIfNegative val="0"/>
            <c:bubble3D val="0"/>
            <c:spPr>
              <a:noFill/>
            </c:spPr>
            <c:extLst>
              <c:ext xmlns:c16="http://schemas.microsoft.com/office/drawing/2014/chart" uri="{C3380CC4-5D6E-409C-BE32-E72D297353CC}">
                <c16:uniqueId val="{00000023-A2F8-476C-B471-E5834186793B}"/>
              </c:ext>
            </c:extLst>
          </c:dPt>
          <c:cat>
            <c:strRef>
              <c:f>'Discapacidad mercados'!$B$6:$B$21</c:f>
              <c:strCache>
                <c:ptCount val="16"/>
                <c:pt idx="0">
                  <c:v>Reino Unido</c:v>
                </c:pt>
                <c:pt idx="1">
                  <c:v>Suecia</c:v>
                </c:pt>
                <c:pt idx="2">
                  <c:v>Dinamarca</c:v>
                </c:pt>
                <c:pt idx="3">
                  <c:v>Noruega</c:v>
                </c:pt>
                <c:pt idx="4">
                  <c:v>Alemania</c:v>
                </c:pt>
                <c:pt idx="5">
                  <c:v>Todos los países</c:v>
                </c:pt>
                <c:pt idx="6">
                  <c:v>Holanda</c:v>
                </c:pt>
                <c:pt idx="7">
                  <c:v>Bélgica</c:v>
                </c:pt>
                <c:pt idx="8">
                  <c:v>Finlandia</c:v>
                </c:pt>
                <c:pt idx="9">
                  <c:v>Italia</c:v>
                </c:pt>
                <c:pt idx="10">
                  <c:v>Francia</c:v>
                </c:pt>
                <c:pt idx="11">
                  <c:v>Península</c:v>
                </c:pt>
                <c:pt idx="12">
                  <c:v>España</c:v>
                </c:pt>
                <c:pt idx="13">
                  <c:v>Suiza + Austria</c:v>
                </c:pt>
                <c:pt idx="14">
                  <c:v>Rusia</c:v>
                </c:pt>
                <c:pt idx="15">
                  <c:v>Irlanda</c:v>
                </c:pt>
              </c:strCache>
            </c:strRef>
          </c:cat>
          <c:val>
            <c:numRef>
              <c:f>'Discapacidad mercados'!$L$6:$L$21</c:f>
              <c:numCache>
                <c:formatCode>General</c:formatCode>
                <c:ptCount val="16"/>
                <c:pt idx="0">
                  <c:v>-1.5278896857053303E-2</c:v>
                </c:pt>
                <c:pt idx="1">
                  <c:v>0.17708333333333171</c:v>
                </c:pt>
                <c:pt idx="2">
                  <c:v>-0.13250366032210847</c:v>
                </c:pt>
                <c:pt idx="3">
                  <c:v>5.4405874499332763E-2</c:v>
                </c:pt>
                <c:pt idx="4">
                  <c:v>-1.5664357682618535E-2</c:v>
                </c:pt>
                <c:pt idx="5">
                  <c:v>-0.10432547211423204</c:v>
                </c:pt>
                <c:pt idx="6">
                  <c:v>-0.66310160427807463</c:v>
                </c:pt>
                <c:pt idx="7">
                  <c:v>-0.58918639244599635</c:v>
                </c:pt>
                <c:pt idx="8">
                  <c:v>-0.33742698816833927</c:v>
                </c:pt>
                <c:pt idx="9">
                  <c:v>-0.27685950413223137</c:v>
                </c:pt>
                <c:pt idx="10">
                  <c:v>-0.46562680531484657</c:v>
                </c:pt>
                <c:pt idx="11">
                  <c:v>-0.1378524059564592</c:v>
                </c:pt>
                <c:pt idx="12">
                  <c:v>-0.12401076833709002</c:v>
                </c:pt>
                <c:pt idx="13">
                  <c:v>-0.55643738977072266</c:v>
                </c:pt>
                <c:pt idx="14">
                  <c:v>-0.11776061776061852</c:v>
                </c:pt>
                <c:pt idx="15">
                  <c:v>-5.5045871559633808E-2</c:v>
                </c:pt>
              </c:numCache>
            </c:numRef>
          </c:val>
          <c:extLst>
            <c:ext xmlns:c16="http://schemas.microsoft.com/office/drawing/2014/chart" uri="{C3380CC4-5D6E-409C-BE32-E72D297353CC}">
              <c16:uniqueId val="{00000026-A2F8-476C-B471-E5834186793B}"/>
            </c:ext>
          </c:extLst>
        </c:ser>
        <c:dLbls>
          <c:showLegendKey val="0"/>
          <c:showVal val="0"/>
          <c:showCatName val="0"/>
          <c:showSerName val="0"/>
          <c:showPercent val="0"/>
          <c:showBubbleSize val="0"/>
        </c:dLbls>
        <c:gapWidth val="35"/>
        <c:axId val="45912976"/>
        <c:axId val="45911888"/>
      </c:barChart>
      <c:catAx>
        <c:axId val="4593256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40176"/>
        <c:crosses val="autoZero"/>
        <c:auto val="1"/>
        <c:lblAlgn val="ctr"/>
        <c:lblOffset val="0"/>
        <c:noMultiLvlLbl val="0"/>
      </c:catAx>
      <c:valAx>
        <c:axId val="45940176"/>
        <c:scaling>
          <c:orientation val="minMax"/>
        </c:scaling>
        <c:delete val="1"/>
        <c:axPos val="t"/>
        <c:numFmt formatCode="0.0" sourceLinked="1"/>
        <c:majorTickMark val="out"/>
        <c:minorTickMark val="none"/>
        <c:tickLblPos val="none"/>
        <c:crossAx val="45932560"/>
        <c:crosses val="autoZero"/>
        <c:crossBetween val="between"/>
      </c:valAx>
      <c:valAx>
        <c:axId val="45911888"/>
        <c:scaling>
          <c:orientation val="minMax"/>
        </c:scaling>
        <c:delete val="1"/>
        <c:axPos val="t"/>
        <c:numFmt formatCode="General" sourceLinked="1"/>
        <c:majorTickMark val="out"/>
        <c:minorTickMark val="none"/>
        <c:tickLblPos val="none"/>
        <c:crossAx val="45912976"/>
        <c:crosses val="autoZero"/>
        <c:crossBetween val="between"/>
      </c:valAx>
      <c:catAx>
        <c:axId val="45912976"/>
        <c:scaling>
          <c:orientation val="maxMin"/>
        </c:scaling>
        <c:delete val="1"/>
        <c:axPos val="r"/>
        <c:numFmt formatCode="General" sourceLinked="1"/>
        <c:majorTickMark val="out"/>
        <c:minorTickMark val="none"/>
        <c:tickLblPos val="none"/>
        <c:crossAx val="45911888"/>
        <c:crosses val="max"/>
        <c:auto val="1"/>
        <c:lblAlgn val="ctr"/>
        <c:lblOffset val="100"/>
        <c:noMultiLvlLbl val="0"/>
      </c:catAx>
      <c:spPr>
        <a:noFill/>
      </c:spPr>
    </c:plotArea>
    <c:legend>
      <c:legendPos val="t"/>
      <c:legendEntry>
        <c:idx val="1"/>
        <c:delete val="1"/>
      </c:legendEntry>
      <c:layout>
        <c:manualLayout>
          <c:xMode val="edge"/>
          <c:yMode val="edge"/>
          <c:x val="0"/>
          <c:y val="5.1448893769419857E-2"/>
          <c:w val="0.3167884055078564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25517822277486"/>
          <c:y val="0.19560397332119825"/>
          <c:w val="0.66451960535869736"/>
          <c:h val="0.75337736898474394"/>
        </c:manualLayout>
      </c:layout>
      <c:barChart>
        <c:barDir val="bar"/>
        <c:grouping val="clustered"/>
        <c:varyColors val="0"/>
        <c:ser>
          <c:idx val="2"/>
          <c:order val="0"/>
          <c:tx>
            <c:strRef>
              <c:f>' Fidelidad '!$G$18</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Fidelidad '!$B$19:$B$24</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'!$G$19:$G$24</c:f>
              <c:numCache>
                <c:formatCode>0.0</c:formatCode>
                <c:ptCount val="6"/>
                <c:pt idx="0">
                  <c:v>52.418181818181822</c:v>
                </c:pt>
                <c:pt idx="1">
                  <c:v>44.345454545454544</c:v>
                </c:pt>
                <c:pt idx="2">
                  <c:v>8.872727272727273</c:v>
                </c:pt>
                <c:pt idx="3">
                  <c:v>14.618181818181817</c:v>
                </c:pt>
                <c:pt idx="4">
                  <c:v>20.854545454545455</c:v>
                </c:pt>
                <c:pt idx="5">
                  <c:v>3.2363636363636363</c:v>
                </c:pt>
              </c:numCache>
            </c:numRef>
          </c:val>
          <c:extLst>
            <c:ext xmlns:c16="http://schemas.microsoft.com/office/drawing/2014/chart" uri="{C3380CC4-5D6E-409C-BE32-E72D297353CC}">
              <c16:uniqueId val="{00000000-44A3-4C54-B2F1-410F0981FD25}"/>
            </c:ext>
          </c:extLst>
        </c:ser>
        <c:ser>
          <c:idx val="0"/>
          <c:order val="1"/>
          <c:tx>
            <c:strRef>
              <c:f>' Fidelidad '!$F$18</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Fidelidad '!$B$19:$B$24</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'!$F$19:$F$24</c:f>
              <c:numCache>
                <c:formatCode>0.0</c:formatCode>
                <c:ptCount val="6"/>
                <c:pt idx="0">
                  <c:v>55.563636363636363</c:v>
                </c:pt>
                <c:pt idx="1">
                  <c:v>41.663636363636364</c:v>
                </c:pt>
                <c:pt idx="2">
                  <c:v>8.6454545454545446</c:v>
                </c:pt>
                <c:pt idx="3">
                  <c:v>14</c:v>
                </c:pt>
                <c:pt idx="4">
                  <c:v>19.018181818181819</c:v>
                </c:pt>
                <c:pt idx="5">
                  <c:v>2.7727272727272729</c:v>
                </c:pt>
              </c:numCache>
            </c:numRef>
          </c:val>
          <c:extLst>
            <c:ext xmlns:c16="http://schemas.microsoft.com/office/drawing/2014/chart" uri="{C3380CC4-5D6E-409C-BE32-E72D297353CC}">
              <c16:uniqueId val="{00000001-44A3-4C54-B2F1-410F0981FD25}"/>
            </c:ext>
          </c:extLst>
        </c:ser>
        <c:dLbls>
          <c:showLegendKey val="0"/>
          <c:showVal val="0"/>
          <c:showCatName val="0"/>
          <c:showSerName val="0"/>
          <c:showPercent val="0"/>
          <c:showBubbleSize val="0"/>
        </c:dLbls>
        <c:gapWidth val="35"/>
        <c:axId val="45922768"/>
        <c:axId val="45925488"/>
      </c:barChart>
      <c:barChart>
        <c:barDir val="bar"/>
        <c:grouping val="clustered"/>
        <c:varyColors val="0"/>
        <c:ser>
          <c:idx val="3"/>
          <c:order val="2"/>
          <c:tx>
            <c:strRef>
              <c:f>' Fidelidad '!$K$18</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44A3-4C54-B2F1-410F0981FD25}"/>
              </c:ext>
            </c:extLst>
          </c:dPt>
          <c:dPt>
            <c:idx val="1"/>
            <c:invertIfNegative val="0"/>
            <c:bubble3D val="0"/>
            <c:spPr>
              <a:noFill/>
            </c:spPr>
            <c:extLst>
              <c:ext xmlns:c16="http://schemas.microsoft.com/office/drawing/2014/chart" uri="{C3380CC4-5D6E-409C-BE32-E72D297353CC}">
                <c16:uniqueId val="{00000005-44A3-4C54-B2F1-410F0981FD25}"/>
              </c:ext>
            </c:extLst>
          </c:dPt>
          <c:dPt>
            <c:idx val="2"/>
            <c:invertIfNegative val="0"/>
            <c:bubble3D val="0"/>
            <c:spPr>
              <a:noFill/>
            </c:spPr>
            <c:extLst>
              <c:ext xmlns:c16="http://schemas.microsoft.com/office/drawing/2014/chart" uri="{C3380CC4-5D6E-409C-BE32-E72D297353CC}">
                <c16:uniqueId val="{00000007-44A3-4C54-B2F1-410F0981FD25}"/>
              </c:ext>
            </c:extLst>
          </c:dPt>
          <c:dPt>
            <c:idx val="3"/>
            <c:invertIfNegative val="0"/>
            <c:bubble3D val="0"/>
            <c:spPr>
              <a:noFill/>
            </c:spPr>
            <c:extLst>
              <c:ext xmlns:c16="http://schemas.microsoft.com/office/drawing/2014/chart" uri="{C3380CC4-5D6E-409C-BE32-E72D297353CC}">
                <c16:uniqueId val="{00000009-44A3-4C54-B2F1-410F0981FD25}"/>
              </c:ext>
            </c:extLst>
          </c:dPt>
          <c:dPt>
            <c:idx val="4"/>
            <c:invertIfNegative val="0"/>
            <c:bubble3D val="0"/>
            <c:spPr>
              <a:noFill/>
            </c:spPr>
            <c:extLst>
              <c:ext xmlns:c16="http://schemas.microsoft.com/office/drawing/2014/chart" uri="{C3380CC4-5D6E-409C-BE32-E72D297353CC}">
                <c16:uniqueId val="{0000000B-44A3-4C54-B2F1-410F0981FD25}"/>
              </c:ext>
            </c:extLst>
          </c:dPt>
          <c:dPt>
            <c:idx val="5"/>
            <c:invertIfNegative val="0"/>
            <c:bubble3D val="0"/>
            <c:spPr>
              <a:noFill/>
            </c:spPr>
            <c:extLst>
              <c:ext xmlns:c16="http://schemas.microsoft.com/office/drawing/2014/chart" uri="{C3380CC4-5D6E-409C-BE32-E72D297353CC}">
                <c16:uniqueId val="{0000000D-44A3-4C54-B2F1-410F0981FD25}"/>
              </c:ext>
            </c:extLst>
          </c:dPt>
          <c:dPt>
            <c:idx val="6"/>
            <c:invertIfNegative val="0"/>
            <c:bubble3D val="0"/>
            <c:spPr>
              <a:noFill/>
            </c:spPr>
            <c:extLst>
              <c:ext xmlns:c16="http://schemas.microsoft.com/office/drawing/2014/chart" uri="{C3380CC4-5D6E-409C-BE32-E72D297353CC}">
                <c16:uniqueId val="{0000000F-44A3-4C54-B2F1-410F0981FD25}"/>
              </c:ext>
            </c:extLst>
          </c:dPt>
          <c:dLbls>
            <c:dLbl>
              <c:idx val="1"/>
              <c:layout>
                <c:manualLayout>
                  <c:x val="-7.6040272950605531E-2"/>
                  <c:y val="2.33526851175131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A3-4C54-B2F1-410F0981FD25}"/>
                </c:ext>
              </c:extLst>
            </c:dLbl>
            <c:dLbl>
              <c:idx val="2"/>
              <c:layout>
                <c:manualLayout>
                  <c:x val="-7.6159265391549144E-2"/>
                  <c:y val="2.3354523766840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A3-4C54-B2F1-410F0981FD25}"/>
                </c:ext>
              </c:extLst>
            </c:dLbl>
            <c:dLbl>
              <c:idx val="3"/>
              <c:layout>
                <c:manualLayout>
                  <c:x val="-7.4339255491378098E-2"/>
                  <c:y val="4.67053702350253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A3-4C54-B2F1-410F0981FD25}"/>
                </c:ext>
              </c:extLst>
            </c:dLbl>
            <c:dLbl>
              <c:idx val="4"/>
              <c:layout>
                <c:manualLayout>
                  <c:x val="-7.3429168477540135E-2"/>
                  <c:y val="4.67016929363689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A3-4C54-B2F1-410F0981FD25}"/>
                </c:ext>
              </c:extLst>
            </c:dLbl>
            <c:dLbl>
              <c:idx val="5"/>
              <c:layout>
                <c:manualLayout>
                  <c:x val="-8.4964213638864347E-2"/>
                  <c:y val="3.67729865811937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A3-4C54-B2F1-410F0981FD25}"/>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Fidelidad '!$B$19:$B$24</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'!$K$19:$K$24</c:f>
              <c:numCache>
                <c:formatCode>0.0%</c:formatCode>
                <c:ptCount val="6"/>
                <c:pt idx="0">
                  <c:v>-5.6609947643978975E-2</c:v>
                </c:pt>
                <c:pt idx="1">
                  <c:v>6.4368317695832289E-2</c:v>
                </c:pt>
                <c:pt idx="2">
                  <c:v>2.6288117770767672E-2</c:v>
                </c:pt>
                <c:pt idx="3">
                  <c:v>4.415584415584406E-2</c:v>
                </c:pt>
                <c:pt idx="4">
                  <c:v>9.6558317399617621E-2</c:v>
                </c:pt>
                <c:pt idx="5">
                  <c:v>0.16721311475409828</c:v>
                </c:pt>
              </c:numCache>
            </c:numRef>
          </c:val>
          <c:extLst>
            <c:ext xmlns:c16="http://schemas.microsoft.com/office/drawing/2014/chart" uri="{C3380CC4-5D6E-409C-BE32-E72D297353CC}">
              <c16:uniqueId val="{00000010-44A3-4C54-B2F1-410F0981FD25}"/>
            </c:ext>
          </c:extLst>
        </c:ser>
        <c:dLbls>
          <c:showLegendKey val="0"/>
          <c:showVal val="0"/>
          <c:showCatName val="0"/>
          <c:showSerName val="0"/>
          <c:showPercent val="0"/>
          <c:showBubbleSize val="0"/>
        </c:dLbls>
        <c:gapWidth val="35"/>
        <c:axId val="45937456"/>
        <c:axId val="45934192"/>
      </c:barChart>
      <c:catAx>
        <c:axId val="4592276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25488"/>
        <c:crosses val="autoZero"/>
        <c:auto val="1"/>
        <c:lblAlgn val="ctr"/>
        <c:lblOffset val="1000"/>
        <c:noMultiLvlLbl val="0"/>
      </c:catAx>
      <c:valAx>
        <c:axId val="45925488"/>
        <c:scaling>
          <c:orientation val="minMax"/>
        </c:scaling>
        <c:delete val="1"/>
        <c:axPos val="t"/>
        <c:numFmt formatCode="0.0" sourceLinked="1"/>
        <c:majorTickMark val="out"/>
        <c:minorTickMark val="none"/>
        <c:tickLblPos val="none"/>
        <c:crossAx val="45922768"/>
        <c:crosses val="autoZero"/>
        <c:crossBetween val="between"/>
      </c:valAx>
      <c:valAx>
        <c:axId val="45934192"/>
        <c:scaling>
          <c:orientation val="minMax"/>
        </c:scaling>
        <c:delete val="1"/>
        <c:axPos val="t"/>
        <c:numFmt formatCode="0.0%" sourceLinked="1"/>
        <c:majorTickMark val="out"/>
        <c:minorTickMark val="none"/>
        <c:tickLblPos val="none"/>
        <c:crossAx val="45937456"/>
        <c:crosses val="autoZero"/>
        <c:crossBetween val="between"/>
      </c:valAx>
      <c:catAx>
        <c:axId val="45937456"/>
        <c:scaling>
          <c:orientation val="maxMin"/>
        </c:scaling>
        <c:delete val="1"/>
        <c:axPos val="r"/>
        <c:numFmt formatCode="General" sourceLinked="1"/>
        <c:majorTickMark val="out"/>
        <c:minorTickMark val="none"/>
        <c:tickLblPos val="none"/>
        <c:crossAx val="45934192"/>
        <c:crosses val="max"/>
        <c:auto val="1"/>
        <c:lblAlgn val="ctr"/>
        <c:lblOffset val="100"/>
        <c:noMultiLvlLbl val="0"/>
      </c:catAx>
      <c:spPr>
        <a:noFill/>
      </c:spPr>
    </c:plotArea>
    <c:legend>
      <c:legendPos val="t"/>
      <c:layout>
        <c:manualLayout>
          <c:xMode val="edge"/>
          <c:yMode val="edge"/>
          <c:x val="0"/>
          <c:y val="0.12506143387067861"/>
          <c:w val="0.5460745296433968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326888867437975"/>
          <c:w val="0.74116994024445804"/>
          <c:h val="0.76738787686565457"/>
        </c:manualLayout>
      </c:layout>
      <c:barChart>
        <c:barDir val="bar"/>
        <c:grouping val="clustered"/>
        <c:varyColors val="0"/>
        <c:ser>
          <c:idx val="0"/>
          <c:order val="0"/>
          <c:tx>
            <c:strRef>
              <c:f>' Fidelidad '!$K$5</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Fidelidad '!$B$6:$B$11</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'!$K$6:$K$11</c:f>
              <c:numCache>
                <c:formatCode>0.0</c:formatCode>
                <c:ptCount val="6"/>
                <c:pt idx="0">
                  <c:v>37.072727272727271</c:v>
                </c:pt>
                <c:pt idx="1">
                  <c:v>62.7</c:v>
                </c:pt>
                <c:pt idx="2">
                  <c:v>13.772727272727273</c:v>
                </c:pt>
                <c:pt idx="3">
                  <c:v>16.172727272727272</c:v>
                </c:pt>
                <c:pt idx="4">
                  <c:v>32.75454545454545</c:v>
                </c:pt>
                <c:pt idx="5">
                  <c:v>0.22727272727272727</c:v>
                </c:pt>
              </c:numCache>
            </c:numRef>
          </c:val>
          <c:extLst>
            <c:ext xmlns:c16="http://schemas.microsoft.com/office/drawing/2014/chart" uri="{C3380CC4-5D6E-409C-BE32-E72D297353CC}">
              <c16:uniqueId val="{00000000-1A5A-4D7B-9912-4D55BC0F5B35}"/>
            </c:ext>
          </c:extLst>
        </c:ser>
        <c:ser>
          <c:idx val="2"/>
          <c:order val="1"/>
          <c:tx>
            <c:strRef>
              <c:f>' Fidelidad '!$J$5</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Fidelidad '!$B$6:$B$11</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'!$J$6:$J$11</c:f>
              <c:numCache>
                <c:formatCode>0.0</c:formatCode>
                <c:ptCount val="6"/>
                <c:pt idx="0">
                  <c:v>39.309090909090912</c:v>
                </c:pt>
                <c:pt idx="1">
                  <c:v>60.581818181818178</c:v>
                </c:pt>
                <c:pt idx="2">
                  <c:v>14.109090909090909</c:v>
                </c:pt>
                <c:pt idx="3">
                  <c:v>15.445454545454545</c:v>
                </c:pt>
                <c:pt idx="4">
                  <c:v>31.027272727272727</c:v>
                </c:pt>
                <c:pt idx="5">
                  <c:v>0.10909090909090909</c:v>
                </c:pt>
              </c:numCache>
            </c:numRef>
          </c:val>
          <c:extLst>
            <c:ext xmlns:c16="http://schemas.microsoft.com/office/drawing/2014/chart" uri="{C3380CC4-5D6E-409C-BE32-E72D297353CC}">
              <c16:uniqueId val="{00000001-1A5A-4D7B-9912-4D55BC0F5B35}"/>
            </c:ext>
          </c:extLst>
        </c:ser>
        <c:dLbls>
          <c:showLegendKey val="0"/>
          <c:showVal val="0"/>
          <c:showCatName val="0"/>
          <c:showSerName val="0"/>
          <c:showPercent val="0"/>
          <c:showBubbleSize val="0"/>
        </c:dLbls>
        <c:gapWidth val="35"/>
        <c:axId val="45926576"/>
        <c:axId val="45923312"/>
      </c:barChart>
      <c:barChart>
        <c:barDir val="bar"/>
        <c:grouping val="clustered"/>
        <c:varyColors val="0"/>
        <c:ser>
          <c:idx val="3"/>
          <c:order val="2"/>
          <c:tx>
            <c:strRef>
              <c:f>' Fidelidad '!$S$5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1A5A-4D7B-9912-4D55BC0F5B35}"/>
              </c:ext>
            </c:extLst>
          </c:dPt>
          <c:dPt>
            <c:idx val="1"/>
            <c:invertIfNegative val="0"/>
            <c:bubble3D val="0"/>
            <c:spPr>
              <a:noFill/>
            </c:spPr>
            <c:extLst>
              <c:ext xmlns:c16="http://schemas.microsoft.com/office/drawing/2014/chart" uri="{C3380CC4-5D6E-409C-BE32-E72D297353CC}">
                <c16:uniqueId val="{00000005-1A5A-4D7B-9912-4D55BC0F5B35}"/>
              </c:ext>
            </c:extLst>
          </c:dPt>
          <c:dPt>
            <c:idx val="2"/>
            <c:invertIfNegative val="0"/>
            <c:bubble3D val="0"/>
            <c:spPr>
              <a:noFill/>
            </c:spPr>
            <c:extLst>
              <c:ext xmlns:c16="http://schemas.microsoft.com/office/drawing/2014/chart" uri="{C3380CC4-5D6E-409C-BE32-E72D297353CC}">
                <c16:uniqueId val="{00000007-1A5A-4D7B-9912-4D55BC0F5B35}"/>
              </c:ext>
            </c:extLst>
          </c:dPt>
          <c:dPt>
            <c:idx val="3"/>
            <c:invertIfNegative val="0"/>
            <c:bubble3D val="0"/>
            <c:spPr>
              <a:noFill/>
            </c:spPr>
            <c:extLst>
              <c:ext xmlns:c16="http://schemas.microsoft.com/office/drawing/2014/chart" uri="{C3380CC4-5D6E-409C-BE32-E72D297353CC}">
                <c16:uniqueId val="{00000009-1A5A-4D7B-9912-4D55BC0F5B35}"/>
              </c:ext>
            </c:extLst>
          </c:dPt>
          <c:dPt>
            <c:idx val="4"/>
            <c:invertIfNegative val="0"/>
            <c:bubble3D val="0"/>
            <c:spPr>
              <a:noFill/>
            </c:spPr>
            <c:extLst>
              <c:ext xmlns:c16="http://schemas.microsoft.com/office/drawing/2014/chart" uri="{C3380CC4-5D6E-409C-BE32-E72D297353CC}">
                <c16:uniqueId val="{0000000B-1A5A-4D7B-9912-4D55BC0F5B35}"/>
              </c:ext>
            </c:extLst>
          </c:dPt>
          <c:dPt>
            <c:idx val="5"/>
            <c:invertIfNegative val="0"/>
            <c:bubble3D val="0"/>
            <c:spPr>
              <a:noFill/>
            </c:spPr>
            <c:extLst>
              <c:ext xmlns:c16="http://schemas.microsoft.com/office/drawing/2014/chart" uri="{C3380CC4-5D6E-409C-BE32-E72D297353CC}">
                <c16:uniqueId val="{0000000D-1A5A-4D7B-9912-4D55BC0F5B35}"/>
              </c:ext>
            </c:extLst>
          </c:dPt>
          <c:dPt>
            <c:idx val="6"/>
            <c:invertIfNegative val="0"/>
            <c:bubble3D val="0"/>
            <c:spPr>
              <a:noFill/>
            </c:spPr>
            <c:extLst>
              <c:ext xmlns:c16="http://schemas.microsoft.com/office/drawing/2014/chart" uri="{C3380CC4-5D6E-409C-BE32-E72D297353CC}">
                <c16:uniqueId val="{0000000F-1A5A-4D7B-9912-4D55BC0F5B35}"/>
              </c:ext>
            </c:extLst>
          </c:dPt>
          <c:dLbls>
            <c:dLbl>
              <c:idx val="1"/>
              <c:layout>
                <c:manualLayout>
                  <c:x val="-7.3248464094810548E-2"/>
                  <c:y val="4.67035315856971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5A-4D7B-9912-4D55BC0F5B35}"/>
                </c:ext>
              </c:extLst>
            </c:dLbl>
            <c:dLbl>
              <c:idx val="3"/>
              <c:layout>
                <c:manualLayout>
                  <c:x val="-7.3350387275260207E-2"/>
                  <c:y val="1.8386493282035017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5A-4D7B-9912-4D55BC0F5B35}"/>
                </c:ext>
              </c:extLst>
            </c:dLbl>
            <c:dLbl>
              <c:idx val="4"/>
              <c:layout>
                <c:manualLayout>
                  <c:x val="-7.5507022687673231E-2"/>
                  <c:y val="1.838649329915877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A5A-4D7B-9912-4D55BC0F5B35}"/>
                </c:ext>
              </c:extLst>
            </c:dLbl>
            <c:dLbl>
              <c:idx val="5"/>
              <c:layout>
                <c:manualLayout>
                  <c:x val="-0.1070741580587261"/>
                  <c:y val="4.67016929363706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A5A-4D7B-9912-4D55BC0F5B35}"/>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Fidelidad '!$B$6:$B$11</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'!$S$6:$S$11</c:f>
              <c:numCache>
                <c:formatCode>0.0%</c:formatCode>
                <c:ptCount val="6"/>
                <c:pt idx="0">
                  <c:v>-5.6891766882516293E-2</c:v>
                </c:pt>
                <c:pt idx="1">
                  <c:v>3.4963985594237856E-2</c:v>
                </c:pt>
                <c:pt idx="2">
                  <c:v>-2.3840206185567037E-2</c:v>
                </c:pt>
                <c:pt idx="3">
                  <c:v>4.7086521483225452E-2</c:v>
                </c:pt>
                <c:pt idx="4">
                  <c:v>5.5669498974509013E-2</c:v>
                </c:pt>
                <c:pt idx="5">
                  <c:v>1.0833333333333335</c:v>
                </c:pt>
              </c:numCache>
            </c:numRef>
          </c:val>
          <c:extLst>
            <c:ext xmlns:c16="http://schemas.microsoft.com/office/drawing/2014/chart" uri="{C3380CC4-5D6E-409C-BE32-E72D297353CC}">
              <c16:uniqueId val="{00000010-1A5A-4D7B-9912-4D55BC0F5B35}"/>
            </c:ext>
          </c:extLst>
        </c:ser>
        <c:dLbls>
          <c:showLegendKey val="0"/>
          <c:showVal val="0"/>
          <c:showCatName val="0"/>
          <c:showSerName val="0"/>
          <c:showPercent val="0"/>
          <c:showBubbleSize val="0"/>
        </c:dLbls>
        <c:gapWidth val="35"/>
        <c:axId val="45910256"/>
        <c:axId val="45938000"/>
      </c:barChart>
      <c:catAx>
        <c:axId val="4592657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23312"/>
        <c:crosses val="autoZero"/>
        <c:auto val="1"/>
        <c:lblAlgn val="ctr"/>
        <c:lblOffset val="1000"/>
        <c:noMultiLvlLbl val="0"/>
      </c:catAx>
      <c:valAx>
        <c:axId val="45923312"/>
        <c:scaling>
          <c:orientation val="minMax"/>
        </c:scaling>
        <c:delete val="1"/>
        <c:axPos val="t"/>
        <c:numFmt formatCode="0.0" sourceLinked="1"/>
        <c:majorTickMark val="out"/>
        <c:minorTickMark val="none"/>
        <c:tickLblPos val="none"/>
        <c:crossAx val="45926576"/>
        <c:crosses val="autoZero"/>
        <c:crossBetween val="between"/>
      </c:valAx>
      <c:valAx>
        <c:axId val="45938000"/>
        <c:scaling>
          <c:orientation val="minMax"/>
        </c:scaling>
        <c:delete val="1"/>
        <c:axPos val="t"/>
        <c:numFmt formatCode="0.0%" sourceLinked="1"/>
        <c:majorTickMark val="out"/>
        <c:minorTickMark val="none"/>
        <c:tickLblPos val="none"/>
        <c:crossAx val="45910256"/>
        <c:crosses val="autoZero"/>
        <c:crossBetween val="between"/>
      </c:valAx>
      <c:catAx>
        <c:axId val="45910256"/>
        <c:scaling>
          <c:orientation val="maxMin"/>
        </c:scaling>
        <c:delete val="1"/>
        <c:axPos val="r"/>
        <c:numFmt formatCode="General" sourceLinked="1"/>
        <c:majorTickMark val="out"/>
        <c:minorTickMark val="none"/>
        <c:tickLblPos val="none"/>
        <c:crossAx val="45938000"/>
        <c:crosses val="max"/>
        <c:auto val="1"/>
        <c:lblAlgn val="ctr"/>
        <c:lblOffset val="100"/>
        <c:noMultiLvlLbl val="0"/>
      </c:catAx>
      <c:spPr>
        <a:noFill/>
      </c:spPr>
    </c:plotArea>
    <c:legend>
      <c:legendPos val="t"/>
      <c:layout>
        <c:manualLayout>
          <c:xMode val="edge"/>
          <c:yMode val="edge"/>
          <c:x val="0"/>
          <c:y val="0.12272634922386015"/>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'fidelidad mercados'!$B$3</c:f>
          <c:strCache>
            <c:ptCount val="1"/>
            <c:pt idx="0">
              <c:v>Nivel de fidelidad: porcentaje de repetidores según mercados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8179481027475444"/>
          <c:w val="0.74116994024445804"/>
          <c:h val="0.76039479137130017"/>
        </c:manualLayout>
      </c:layout>
      <c:barChart>
        <c:barDir val="bar"/>
        <c:grouping val="clustered"/>
        <c:varyColors val="0"/>
        <c:ser>
          <c:idx val="2"/>
          <c:order val="0"/>
          <c:tx>
            <c:v>repetidor</c:v>
          </c:tx>
          <c:spPr>
            <a:solidFill>
              <a:schemeClr val="accent6"/>
            </a:solidFill>
            <a:scene3d>
              <a:camera prst="orthographicFront"/>
              <a:lightRig rig="threePt" dir="t"/>
            </a:scene3d>
            <a:sp3d/>
          </c:spPr>
          <c:invertIfNegative val="0"/>
          <c:dPt>
            <c:idx val="6"/>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7596-4767-874D-C07BDF677633}"/>
              </c:ext>
            </c:extLst>
          </c:dPt>
          <c:dPt>
            <c:idx val="8"/>
            <c:invertIfNegative val="0"/>
            <c:bubble3D val="0"/>
            <c:extLst>
              <c:ext xmlns:c16="http://schemas.microsoft.com/office/drawing/2014/chart" uri="{C3380CC4-5D6E-409C-BE32-E72D297353CC}">
                <c16:uniqueId val="{00000002-7596-4767-874D-C07BDF677633}"/>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mercados'!$B$33:$B$48</c:f>
              <c:strCache>
                <c:ptCount val="16"/>
                <c:pt idx="0">
                  <c:v>Reino Unido</c:v>
                </c:pt>
                <c:pt idx="1">
                  <c:v>Noruega</c:v>
                </c:pt>
                <c:pt idx="2">
                  <c:v>Finlandia</c:v>
                </c:pt>
                <c:pt idx="3">
                  <c:v>Bélgica</c:v>
                </c:pt>
                <c:pt idx="4">
                  <c:v>Suecia</c:v>
                </c:pt>
                <c:pt idx="5">
                  <c:v>Dinamarca</c:v>
                </c:pt>
                <c:pt idx="6">
                  <c:v>Todos los países</c:v>
                </c:pt>
                <c:pt idx="7">
                  <c:v>Irlanda</c:v>
                </c:pt>
                <c:pt idx="8">
                  <c:v>España</c:v>
                </c:pt>
                <c:pt idx="9">
                  <c:v>Península</c:v>
                </c:pt>
                <c:pt idx="10">
                  <c:v>Holanda</c:v>
                </c:pt>
                <c:pt idx="11">
                  <c:v>Alemania</c:v>
                </c:pt>
                <c:pt idx="12">
                  <c:v>Suiza + Austria</c:v>
                </c:pt>
                <c:pt idx="13">
                  <c:v>Rusia</c:v>
                </c:pt>
                <c:pt idx="14">
                  <c:v>Francia</c:v>
                </c:pt>
                <c:pt idx="15">
                  <c:v>Italia</c:v>
                </c:pt>
              </c:strCache>
            </c:strRef>
          </c:cat>
          <c:val>
            <c:numRef>
              <c:f>'fidelidad mercados'!$D$33:$D$48</c:f>
              <c:numCache>
                <c:formatCode>0.0</c:formatCode>
                <c:ptCount val="16"/>
                <c:pt idx="0">
                  <c:v>78.881987577639762</c:v>
                </c:pt>
                <c:pt idx="1">
                  <c:v>74.336283185840713</c:v>
                </c:pt>
                <c:pt idx="2">
                  <c:v>70.682730923694777</c:v>
                </c:pt>
                <c:pt idx="3">
                  <c:v>70.056497175141246</c:v>
                </c:pt>
                <c:pt idx="4">
                  <c:v>67.241379310344826</c:v>
                </c:pt>
                <c:pt idx="5">
                  <c:v>67.219917012448136</c:v>
                </c:pt>
                <c:pt idx="6">
                  <c:v>62.7</c:v>
                </c:pt>
                <c:pt idx="7">
                  <c:v>62.195121951219512</c:v>
                </c:pt>
                <c:pt idx="8">
                  <c:v>57.834928229665074</c:v>
                </c:pt>
                <c:pt idx="9">
                  <c:v>57.673568818514006</c:v>
                </c:pt>
                <c:pt idx="10">
                  <c:v>51.830985915492953</c:v>
                </c:pt>
                <c:pt idx="11">
                  <c:v>50.973574408901257</c:v>
                </c:pt>
                <c:pt idx="12">
                  <c:v>44.651162790697676</c:v>
                </c:pt>
                <c:pt idx="13">
                  <c:v>41.743119266055047</c:v>
                </c:pt>
                <c:pt idx="14">
                  <c:v>35.067873303167417</c:v>
                </c:pt>
                <c:pt idx="15">
                  <c:v>33.050847457627121</c:v>
                </c:pt>
              </c:numCache>
            </c:numRef>
          </c:val>
          <c:extLst>
            <c:ext xmlns:c16="http://schemas.microsoft.com/office/drawing/2014/chart" uri="{C3380CC4-5D6E-409C-BE32-E72D297353CC}">
              <c16:uniqueId val="{00000003-5218-4B2B-94B1-26AD3741F5EB}"/>
            </c:ext>
          </c:extLst>
        </c:ser>
        <c:dLbls>
          <c:showLegendKey val="0"/>
          <c:showVal val="0"/>
          <c:showCatName val="0"/>
          <c:showSerName val="0"/>
          <c:showPercent val="0"/>
          <c:showBubbleSize val="0"/>
        </c:dLbls>
        <c:gapWidth val="35"/>
        <c:axId val="45915696"/>
        <c:axId val="45934736"/>
      </c:barChart>
      <c:barChart>
        <c:barDir val="bar"/>
        <c:grouping val="clustered"/>
        <c:varyColors val="0"/>
        <c:ser>
          <c:idx val="3"/>
          <c:order val="1"/>
          <c:tx>
            <c:strRef>
              <c:f>'fidelidad mercados'!$E$32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5-5218-4B2B-94B1-26AD3741F5EB}"/>
              </c:ext>
            </c:extLst>
          </c:dPt>
          <c:dPt>
            <c:idx val="1"/>
            <c:invertIfNegative val="0"/>
            <c:bubble3D val="0"/>
            <c:spPr>
              <a:noFill/>
            </c:spPr>
            <c:extLst>
              <c:ext xmlns:c16="http://schemas.microsoft.com/office/drawing/2014/chart" uri="{C3380CC4-5D6E-409C-BE32-E72D297353CC}">
                <c16:uniqueId val="{00000007-5218-4B2B-94B1-26AD3741F5EB}"/>
              </c:ext>
            </c:extLst>
          </c:dPt>
          <c:dPt>
            <c:idx val="2"/>
            <c:invertIfNegative val="0"/>
            <c:bubble3D val="0"/>
            <c:spPr>
              <a:noFill/>
            </c:spPr>
            <c:extLst>
              <c:ext xmlns:c16="http://schemas.microsoft.com/office/drawing/2014/chart" uri="{C3380CC4-5D6E-409C-BE32-E72D297353CC}">
                <c16:uniqueId val="{00000009-5218-4B2B-94B1-26AD3741F5EB}"/>
              </c:ext>
            </c:extLst>
          </c:dPt>
          <c:dPt>
            <c:idx val="3"/>
            <c:invertIfNegative val="0"/>
            <c:bubble3D val="0"/>
            <c:spPr>
              <a:noFill/>
            </c:spPr>
            <c:extLst>
              <c:ext xmlns:c16="http://schemas.microsoft.com/office/drawing/2014/chart" uri="{C3380CC4-5D6E-409C-BE32-E72D297353CC}">
                <c16:uniqueId val="{0000000B-5218-4B2B-94B1-26AD3741F5EB}"/>
              </c:ext>
            </c:extLst>
          </c:dPt>
          <c:dPt>
            <c:idx val="4"/>
            <c:invertIfNegative val="0"/>
            <c:bubble3D val="0"/>
            <c:spPr>
              <a:noFill/>
            </c:spPr>
            <c:extLst>
              <c:ext xmlns:c16="http://schemas.microsoft.com/office/drawing/2014/chart" uri="{C3380CC4-5D6E-409C-BE32-E72D297353CC}">
                <c16:uniqueId val="{0000000D-5218-4B2B-94B1-26AD3741F5EB}"/>
              </c:ext>
            </c:extLst>
          </c:dPt>
          <c:dPt>
            <c:idx val="5"/>
            <c:invertIfNegative val="0"/>
            <c:bubble3D val="0"/>
            <c:spPr>
              <a:noFill/>
            </c:spPr>
            <c:extLst>
              <c:ext xmlns:c16="http://schemas.microsoft.com/office/drawing/2014/chart" uri="{C3380CC4-5D6E-409C-BE32-E72D297353CC}">
                <c16:uniqueId val="{0000000F-5218-4B2B-94B1-26AD3741F5EB}"/>
              </c:ext>
            </c:extLst>
          </c:dPt>
          <c:dPt>
            <c:idx val="6"/>
            <c:invertIfNegative val="0"/>
            <c:bubble3D val="0"/>
            <c:spPr>
              <a:noFill/>
            </c:spPr>
            <c:extLst>
              <c:ext xmlns:c16="http://schemas.microsoft.com/office/drawing/2014/chart" uri="{C3380CC4-5D6E-409C-BE32-E72D297353CC}">
                <c16:uniqueId val="{00000011-5218-4B2B-94B1-26AD3741F5EB}"/>
              </c:ext>
            </c:extLst>
          </c:dPt>
          <c:dPt>
            <c:idx val="7"/>
            <c:invertIfNegative val="0"/>
            <c:bubble3D val="0"/>
            <c:spPr>
              <a:noFill/>
            </c:spPr>
            <c:extLst>
              <c:ext xmlns:c16="http://schemas.microsoft.com/office/drawing/2014/chart" uri="{C3380CC4-5D6E-409C-BE32-E72D297353CC}">
                <c16:uniqueId val="{00000013-5218-4B2B-94B1-26AD3741F5EB}"/>
              </c:ext>
            </c:extLst>
          </c:dPt>
          <c:dPt>
            <c:idx val="8"/>
            <c:invertIfNegative val="0"/>
            <c:bubble3D val="0"/>
            <c:spPr>
              <a:noFill/>
            </c:spPr>
            <c:extLst>
              <c:ext xmlns:c16="http://schemas.microsoft.com/office/drawing/2014/chart" uri="{C3380CC4-5D6E-409C-BE32-E72D297353CC}">
                <c16:uniqueId val="{00000015-5218-4B2B-94B1-26AD3741F5EB}"/>
              </c:ext>
            </c:extLst>
          </c:dPt>
          <c:dPt>
            <c:idx val="9"/>
            <c:invertIfNegative val="0"/>
            <c:bubble3D val="0"/>
            <c:spPr>
              <a:noFill/>
            </c:spPr>
            <c:extLst>
              <c:ext xmlns:c16="http://schemas.microsoft.com/office/drawing/2014/chart" uri="{C3380CC4-5D6E-409C-BE32-E72D297353CC}">
                <c16:uniqueId val="{00000017-5218-4B2B-94B1-26AD3741F5EB}"/>
              </c:ext>
            </c:extLst>
          </c:dPt>
          <c:dPt>
            <c:idx val="10"/>
            <c:invertIfNegative val="0"/>
            <c:bubble3D val="0"/>
            <c:spPr>
              <a:noFill/>
            </c:spPr>
            <c:extLst>
              <c:ext xmlns:c16="http://schemas.microsoft.com/office/drawing/2014/chart" uri="{C3380CC4-5D6E-409C-BE32-E72D297353CC}">
                <c16:uniqueId val="{00000019-5218-4B2B-94B1-26AD3741F5EB}"/>
              </c:ext>
            </c:extLst>
          </c:dPt>
          <c:dPt>
            <c:idx val="11"/>
            <c:invertIfNegative val="0"/>
            <c:bubble3D val="0"/>
            <c:spPr>
              <a:noFill/>
            </c:spPr>
            <c:extLst>
              <c:ext xmlns:c16="http://schemas.microsoft.com/office/drawing/2014/chart" uri="{C3380CC4-5D6E-409C-BE32-E72D297353CC}">
                <c16:uniqueId val="{0000001B-5218-4B2B-94B1-26AD3741F5EB}"/>
              </c:ext>
            </c:extLst>
          </c:dPt>
          <c:dPt>
            <c:idx val="12"/>
            <c:invertIfNegative val="0"/>
            <c:bubble3D val="0"/>
            <c:spPr>
              <a:noFill/>
            </c:spPr>
            <c:extLst>
              <c:ext xmlns:c16="http://schemas.microsoft.com/office/drawing/2014/chart" uri="{C3380CC4-5D6E-409C-BE32-E72D297353CC}">
                <c16:uniqueId val="{0000001D-5218-4B2B-94B1-26AD3741F5EB}"/>
              </c:ext>
            </c:extLst>
          </c:dPt>
          <c:dPt>
            <c:idx val="13"/>
            <c:invertIfNegative val="0"/>
            <c:bubble3D val="0"/>
            <c:spPr>
              <a:noFill/>
            </c:spPr>
            <c:extLst>
              <c:ext xmlns:c16="http://schemas.microsoft.com/office/drawing/2014/chart" uri="{C3380CC4-5D6E-409C-BE32-E72D297353CC}">
                <c16:uniqueId val="{0000001F-5218-4B2B-94B1-26AD3741F5EB}"/>
              </c:ext>
            </c:extLst>
          </c:dPt>
          <c:dPt>
            <c:idx val="14"/>
            <c:invertIfNegative val="0"/>
            <c:bubble3D val="0"/>
            <c:spPr>
              <a:noFill/>
            </c:spPr>
            <c:extLst>
              <c:ext xmlns:c16="http://schemas.microsoft.com/office/drawing/2014/chart" uri="{C3380CC4-5D6E-409C-BE32-E72D297353CC}">
                <c16:uniqueId val="{00000021-5218-4B2B-94B1-26AD3741F5EB}"/>
              </c:ext>
            </c:extLst>
          </c:dPt>
          <c:dPt>
            <c:idx val="15"/>
            <c:invertIfNegative val="0"/>
            <c:bubble3D val="0"/>
            <c:spPr>
              <a:noFill/>
            </c:spPr>
            <c:extLst>
              <c:ext xmlns:c16="http://schemas.microsoft.com/office/drawing/2014/chart" uri="{C3380CC4-5D6E-409C-BE32-E72D297353CC}">
                <c16:uniqueId val="{00000023-5218-4B2B-94B1-26AD3741F5EB}"/>
              </c:ext>
            </c:extLst>
          </c:dPt>
          <c:dPt>
            <c:idx val="17"/>
            <c:invertIfNegative val="0"/>
            <c:bubble3D val="0"/>
            <c:spPr>
              <a:noFill/>
            </c:spPr>
            <c:extLst>
              <c:ext xmlns:c16="http://schemas.microsoft.com/office/drawing/2014/chart" uri="{C3380CC4-5D6E-409C-BE32-E72D297353CC}">
                <c16:uniqueId val="{00000027-5218-4B2B-94B1-26AD3741F5EB}"/>
              </c:ext>
            </c:extLst>
          </c:dPt>
          <c:dLbls>
            <c:dLbl>
              <c:idx val="0"/>
              <c:layout>
                <c:manualLayout>
                  <c:x val="-8.134848470922519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18-4B2B-94B1-26AD3741F5EB}"/>
                </c:ext>
              </c:extLst>
            </c:dLbl>
            <c:dLbl>
              <c:idx val="1"/>
              <c:layout>
                <c:manualLayout>
                  <c:x val="-9.488933210609730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18-4B2B-94B1-26AD3741F5EB}"/>
                </c:ext>
              </c:extLst>
            </c:dLbl>
            <c:dLbl>
              <c:idx val="2"/>
              <c:layout>
                <c:manualLayout>
                  <c:x val="-7.9876096864114288E-2"/>
                  <c:y val="3.3856180143211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18-4B2B-94B1-26AD3741F5EB}"/>
                </c:ext>
              </c:extLst>
            </c:dLbl>
            <c:dLbl>
              <c:idx val="3"/>
              <c:layout>
                <c:manualLayout>
                  <c:x val="-7.94365634063941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18-4B2B-94B1-26AD3741F5EB}"/>
                </c:ext>
              </c:extLst>
            </c:dLbl>
            <c:dLbl>
              <c:idx val="4"/>
              <c:layout>
                <c:manualLayout>
                  <c:x val="-8.3434381167090996E-2"/>
                  <c:y val="1.454111864825761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218-4B2B-94B1-26AD3741F5EB}"/>
                </c:ext>
              </c:extLst>
            </c:dLbl>
            <c:dLbl>
              <c:idx val="5"/>
              <c:layout>
                <c:manualLayout>
                  <c:x val="-7.952847480905410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218-4B2B-94B1-26AD3741F5EB}"/>
                </c:ext>
              </c:extLst>
            </c:dLbl>
            <c:dLbl>
              <c:idx val="6"/>
              <c:layout>
                <c:manualLayout>
                  <c:x val="-7.94769387725626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218-4B2B-94B1-26AD3741F5EB}"/>
                </c:ext>
              </c:extLst>
            </c:dLbl>
            <c:dLbl>
              <c:idx val="9"/>
              <c:layout>
                <c:manualLayout>
                  <c:x val="-7.926833271402558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218-4B2B-94B1-26AD3741F5EB}"/>
                </c:ext>
              </c:extLst>
            </c:dLbl>
            <c:dLbl>
              <c:idx val="10"/>
              <c:layout>
                <c:manualLayout>
                  <c:x val="-8.157416002825622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218-4B2B-94B1-26AD3741F5EB}"/>
                </c:ext>
              </c:extLst>
            </c:dLbl>
            <c:dLbl>
              <c:idx val="11"/>
              <c:layout>
                <c:manualLayout>
                  <c:x val="-7.979173532667285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218-4B2B-94B1-26AD3741F5EB}"/>
                </c:ext>
              </c:extLst>
            </c:dLbl>
            <c:dLbl>
              <c:idx val="12"/>
              <c:layout>
                <c:manualLayout>
                  <c:x val="-9.4654465646800273E-2"/>
                  <c:y val="1.3542472057284424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218-4B2B-94B1-26AD3741F5EB}"/>
                </c:ext>
              </c:extLst>
            </c:dLbl>
            <c:dLbl>
              <c:idx val="13"/>
              <c:layout>
                <c:manualLayout>
                  <c:x val="-9.86650853528676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218-4B2B-94B1-26AD3741F5EB}"/>
                </c:ext>
              </c:extLst>
            </c:dLbl>
            <c:dLbl>
              <c:idx val="14"/>
              <c:layout>
                <c:manualLayout>
                  <c:x val="-4.833883269892543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218-4B2B-94B1-26AD3741F5EB}"/>
                </c:ext>
              </c:extLst>
            </c:dLbl>
            <c:dLbl>
              <c:idx val="15"/>
              <c:layout>
                <c:manualLayout>
                  <c:x val="-7.922139224766712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218-4B2B-94B1-26AD3741F5EB}"/>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mercados'!$B$33:$B$48</c:f>
              <c:strCache>
                <c:ptCount val="16"/>
                <c:pt idx="0">
                  <c:v>Reino Unido</c:v>
                </c:pt>
                <c:pt idx="1">
                  <c:v>Noruega</c:v>
                </c:pt>
                <c:pt idx="2">
                  <c:v>Finlandia</c:v>
                </c:pt>
                <c:pt idx="3">
                  <c:v>Bélgica</c:v>
                </c:pt>
                <c:pt idx="4">
                  <c:v>Suecia</c:v>
                </c:pt>
                <c:pt idx="5">
                  <c:v>Dinamarca</c:v>
                </c:pt>
                <c:pt idx="6">
                  <c:v>Todos los países</c:v>
                </c:pt>
                <c:pt idx="7">
                  <c:v>Irlanda</c:v>
                </c:pt>
                <c:pt idx="8">
                  <c:v>España</c:v>
                </c:pt>
                <c:pt idx="9">
                  <c:v>Península</c:v>
                </c:pt>
                <c:pt idx="10">
                  <c:v>Holanda</c:v>
                </c:pt>
                <c:pt idx="11">
                  <c:v>Alemania</c:v>
                </c:pt>
                <c:pt idx="12">
                  <c:v>Suiza + Austria</c:v>
                </c:pt>
                <c:pt idx="13">
                  <c:v>Rusia</c:v>
                </c:pt>
                <c:pt idx="14">
                  <c:v>Francia</c:v>
                </c:pt>
                <c:pt idx="15">
                  <c:v>Italia</c:v>
                </c:pt>
              </c:strCache>
            </c:strRef>
          </c:cat>
          <c:val>
            <c:numRef>
              <c:f>'fidelidad mercados'!$E$33:$E$48</c:f>
              <c:numCache>
                <c:formatCode>0.0%</c:formatCode>
                <c:ptCount val="16"/>
                <c:pt idx="0">
                  <c:v>7.2890083004486517E-3</c:v>
                </c:pt>
                <c:pt idx="1">
                  <c:v>0.14173959810296788</c:v>
                </c:pt>
                <c:pt idx="2">
                  <c:v>8.6841991622403469E-2</c:v>
                </c:pt>
                <c:pt idx="3">
                  <c:v>2.9709721410481338E-2</c:v>
                </c:pt>
                <c:pt idx="4">
                  <c:v>7.4810052600817745E-3</c:v>
                </c:pt>
                <c:pt idx="5">
                  <c:v>4.1652149124196347E-2</c:v>
                </c:pt>
                <c:pt idx="6">
                  <c:v>3.4963985594237856E-2</c:v>
                </c:pt>
                <c:pt idx="7">
                  <c:v>-3.1868384721583154E-2</c:v>
                </c:pt>
                <c:pt idx="8">
                  <c:v>-3.6114465658776407E-4</c:v>
                </c:pt>
                <c:pt idx="9">
                  <c:v>7.8504052670553826E-3</c:v>
                </c:pt>
                <c:pt idx="10">
                  <c:v>3.6619718309859106E-2</c:v>
                </c:pt>
                <c:pt idx="11">
                  <c:v>7.5867783268724232E-2</c:v>
                </c:pt>
                <c:pt idx="12">
                  <c:v>0.11120507399577173</c:v>
                </c:pt>
                <c:pt idx="13">
                  <c:v>0.63252793169225163</c:v>
                </c:pt>
                <c:pt idx="14">
                  <c:v>-8.6448396114937931E-2</c:v>
                </c:pt>
                <c:pt idx="15">
                  <c:v>1.7473353136467917E-3</c:v>
                </c:pt>
              </c:numCache>
            </c:numRef>
          </c:val>
          <c:extLst>
            <c:ext xmlns:c16="http://schemas.microsoft.com/office/drawing/2014/chart" uri="{C3380CC4-5D6E-409C-BE32-E72D297353CC}">
              <c16:uniqueId val="{00000028-5218-4B2B-94B1-26AD3741F5EB}"/>
            </c:ext>
          </c:extLst>
        </c:ser>
        <c:dLbls>
          <c:showLegendKey val="0"/>
          <c:showVal val="0"/>
          <c:showCatName val="0"/>
          <c:showSerName val="0"/>
          <c:showPercent val="0"/>
          <c:showBubbleSize val="0"/>
        </c:dLbls>
        <c:gapWidth val="35"/>
        <c:axId val="45935824"/>
        <c:axId val="45927664"/>
      </c:barChart>
      <c:catAx>
        <c:axId val="4591569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34736"/>
        <c:crosses val="autoZero"/>
        <c:auto val="1"/>
        <c:lblAlgn val="ctr"/>
        <c:lblOffset val="1000"/>
        <c:noMultiLvlLbl val="0"/>
      </c:catAx>
      <c:valAx>
        <c:axId val="45934736"/>
        <c:scaling>
          <c:orientation val="minMax"/>
        </c:scaling>
        <c:delete val="1"/>
        <c:axPos val="t"/>
        <c:numFmt formatCode="0.0" sourceLinked="1"/>
        <c:majorTickMark val="out"/>
        <c:minorTickMark val="none"/>
        <c:tickLblPos val="none"/>
        <c:crossAx val="45915696"/>
        <c:crosses val="autoZero"/>
        <c:crossBetween val="between"/>
      </c:valAx>
      <c:valAx>
        <c:axId val="45927664"/>
        <c:scaling>
          <c:orientation val="minMax"/>
        </c:scaling>
        <c:delete val="1"/>
        <c:axPos val="t"/>
        <c:numFmt formatCode="0.0%" sourceLinked="1"/>
        <c:majorTickMark val="out"/>
        <c:minorTickMark val="none"/>
        <c:tickLblPos val="none"/>
        <c:crossAx val="45935824"/>
        <c:crosses val="autoZero"/>
        <c:crossBetween val="between"/>
      </c:valAx>
      <c:catAx>
        <c:axId val="45935824"/>
        <c:scaling>
          <c:orientation val="maxMin"/>
        </c:scaling>
        <c:delete val="1"/>
        <c:axPos val="r"/>
        <c:numFmt formatCode="General" sourceLinked="1"/>
        <c:majorTickMark val="out"/>
        <c:minorTickMark val="none"/>
        <c:tickLblPos val="none"/>
        <c:crossAx val="45927664"/>
        <c:crosses val="max"/>
        <c:auto val="1"/>
        <c:lblAlgn val="ctr"/>
        <c:lblOffset val="100"/>
        <c:noMultiLvlLbl val="0"/>
      </c:catAx>
      <c:spPr>
        <a:noFill/>
      </c:spPr>
    </c:plotArea>
    <c:legend>
      <c:legendPos val="t"/>
      <c:layout>
        <c:manualLayout>
          <c:xMode val="edge"/>
          <c:yMode val="edge"/>
          <c:x val="0"/>
          <c:y val="0.1325500032717517"/>
          <c:w val="0.29802863171494859"/>
          <c:h val="2.773055724936740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'fidelidad mercados ult 5 años'!$B$3</c:f>
          <c:strCache>
            <c:ptCount val="1"/>
            <c:pt idx="0">
              <c:v>Nivel de fidelidad: porcentaje de repetidores en los últimos 5 años según mercados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2113423633680139"/>
          <c:w val="0.74116994024445804"/>
          <c:h val="0.73084723827804077"/>
        </c:manualLayout>
      </c:layout>
      <c:barChart>
        <c:barDir val="bar"/>
        <c:grouping val="clustered"/>
        <c:varyColors val="0"/>
        <c:ser>
          <c:idx val="2"/>
          <c:order val="0"/>
          <c:tx>
            <c:v>repetidor</c:v>
          </c:tx>
          <c:spPr>
            <a:solidFill>
              <a:schemeClr val="accent6"/>
            </a:solidFill>
            <a:scene3d>
              <a:camera prst="orthographicFront"/>
              <a:lightRig rig="threePt" dir="t"/>
            </a:scene3d>
            <a:sp3d/>
          </c:spPr>
          <c:invertIfNegative val="0"/>
          <c:dPt>
            <c:idx val="4"/>
            <c:invertIfNegative val="0"/>
            <c:bubble3D val="0"/>
            <c:extLst>
              <c:ext xmlns:c16="http://schemas.microsoft.com/office/drawing/2014/chart" uri="{C3380CC4-5D6E-409C-BE32-E72D297353CC}">
                <c16:uniqueId val="{00000000-7AD3-4732-975C-82EA59A4F44C}"/>
              </c:ext>
            </c:extLst>
          </c:dPt>
          <c:dPt>
            <c:idx val="7"/>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2-7AD3-4732-975C-82EA59A4F44C}"/>
              </c:ext>
            </c:extLst>
          </c:dPt>
          <c:dPt>
            <c:idx val="8"/>
            <c:invertIfNegative val="0"/>
            <c:bubble3D val="0"/>
            <c:extLst>
              <c:ext xmlns:c16="http://schemas.microsoft.com/office/drawing/2014/chart" uri="{C3380CC4-5D6E-409C-BE32-E72D297353CC}">
                <c16:uniqueId val="{00000002-B07B-409A-A1EF-9377423652A0}"/>
              </c:ext>
            </c:extLst>
          </c:dPt>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 ult 5 años'!$B$33:$B$48</c:f>
              <c:strCache>
                <c:ptCount val="16"/>
                <c:pt idx="0">
                  <c:v>Noruega</c:v>
                </c:pt>
                <c:pt idx="1">
                  <c:v>Reino Unido</c:v>
                </c:pt>
                <c:pt idx="2">
                  <c:v>Bélgica</c:v>
                </c:pt>
                <c:pt idx="3">
                  <c:v>Finlandia</c:v>
                </c:pt>
                <c:pt idx="4">
                  <c:v>Dinamarca</c:v>
                </c:pt>
                <c:pt idx="5">
                  <c:v>Irlanda</c:v>
                </c:pt>
                <c:pt idx="6">
                  <c:v>Suecia</c:v>
                </c:pt>
                <c:pt idx="7">
                  <c:v>Todos los países</c:v>
                </c:pt>
                <c:pt idx="8">
                  <c:v>Holanda</c:v>
                </c:pt>
                <c:pt idx="9">
                  <c:v>Alemania</c:v>
                </c:pt>
                <c:pt idx="10">
                  <c:v>Rusia</c:v>
                </c:pt>
                <c:pt idx="11">
                  <c:v>Suiza + Austria</c:v>
                </c:pt>
                <c:pt idx="12">
                  <c:v>España</c:v>
                </c:pt>
                <c:pt idx="13">
                  <c:v>Península</c:v>
                </c:pt>
                <c:pt idx="14">
                  <c:v>Francia</c:v>
                </c:pt>
                <c:pt idx="15">
                  <c:v>Italia</c:v>
                </c:pt>
              </c:strCache>
            </c:strRef>
          </c:cat>
          <c:val>
            <c:numRef>
              <c:f>'fidelidad mercados ult 5 años'!$F$33:$F$48</c:f>
              <c:numCache>
                <c:formatCode>0.0</c:formatCode>
                <c:ptCount val="16"/>
                <c:pt idx="0">
                  <c:v>61.946902654867252</c:v>
                </c:pt>
                <c:pt idx="1">
                  <c:v>59.483994266602956</c:v>
                </c:pt>
                <c:pt idx="2">
                  <c:v>56.497175141242941</c:v>
                </c:pt>
                <c:pt idx="3">
                  <c:v>48.594377510040161</c:v>
                </c:pt>
                <c:pt idx="4">
                  <c:v>48.54771784232365</c:v>
                </c:pt>
                <c:pt idx="5">
                  <c:v>48.170731707317074</c:v>
                </c:pt>
                <c:pt idx="6">
                  <c:v>45.566502463054185</c:v>
                </c:pt>
                <c:pt idx="7">
                  <c:v>44.345454545454544</c:v>
                </c:pt>
                <c:pt idx="8">
                  <c:v>36.901408450704224</c:v>
                </c:pt>
                <c:pt idx="9">
                  <c:v>35.048678720445068</c:v>
                </c:pt>
                <c:pt idx="10">
                  <c:v>32.11009174311927</c:v>
                </c:pt>
                <c:pt idx="11">
                  <c:v>31.627906976744185</c:v>
                </c:pt>
                <c:pt idx="12">
                  <c:v>30.322966507177036</c:v>
                </c:pt>
                <c:pt idx="13">
                  <c:v>29.902557856272839</c:v>
                </c:pt>
                <c:pt idx="14">
                  <c:v>25.113122171945701</c:v>
                </c:pt>
                <c:pt idx="15">
                  <c:v>21.468926553672315</c:v>
                </c:pt>
              </c:numCache>
            </c:numRef>
          </c:val>
          <c:extLst>
            <c:ext xmlns:c16="http://schemas.microsoft.com/office/drawing/2014/chart" uri="{C3380CC4-5D6E-409C-BE32-E72D297353CC}">
              <c16:uniqueId val="{00000004-B07B-409A-A1EF-9377423652A0}"/>
            </c:ext>
          </c:extLst>
        </c:ser>
        <c:dLbls>
          <c:showLegendKey val="0"/>
          <c:showVal val="0"/>
          <c:showCatName val="0"/>
          <c:showSerName val="0"/>
          <c:showPercent val="0"/>
          <c:showBubbleSize val="0"/>
        </c:dLbls>
        <c:gapWidth val="35"/>
        <c:axId val="45913520"/>
        <c:axId val="45911344"/>
      </c:barChart>
      <c:barChart>
        <c:barDir val="bar"/>
        <c:grouping val="clustered"/>
        <c:varyColors val="0"/>
        <c:ser>
          <c:idx val="3"/>
          <c:order val="1"/>
          <c:tx>
            <c:strRef>
              <c:f>'fidelidad mercados ult 5 años'!$G$32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B07B-409A-A1EF-9377423652A0}"/>
              </c:ext>
            </c:extLst>
          </c:dPt>
          <c:dPt>
            <c:idx val="1"/>
            <c:invertIfNegative val="0"/>
            <c:bubble3D val="0"/>
            <c:spPr>
              <a:noFill/>
            </c:spPr>
            <c:extLst>
              <c:ext xmlns:c16="http://schemas.microsoft.com/office/drawing/2014/chart" uri="{C3380CC4-5D6E-409C-BE32-E72D297353CC}">
                <c16:uniqueId val="{00000008-B07B-409A-A1EF-9377423652A0}"/>
              </c:ext>
            </c:extLst>
          </c:dPt>
          <c:dPt>
            <c:idx val="2"/>
            <c:invertIfNegative val="0"/>
            <c:bubble3D val="0"/>
            <c:spPr>
              <a:noFill/>
            </c:spPr>
            <c:extLst>
              <c:ext xmlns:c16="http://schemas.microsoft.com/office/drawing/2014/chart" uri="{C3380CC4-5D6E-409C-BE32-E72D297353CC}">
                <c16:uniqueId val="{0000000A-B07B-409A-A1EF-9377423652A0}"/>
              </c:ext>
            </c:extLst>
          </c:dPt>
          <c:dPt>
            <c:idx val="3"/>
            <c:invertIfNegative val="0"/>
            <c:bubble3D val="0"/>
            <c:spPr>
              <a:noFill/>
            </c:spPr>
            <c:extLst>
              <c:ext xmlns:c16="http://schemas.microsoft.com/office/drawing/2014/chart" uri="{C3380CC4-5D6E-409C-BE32-E72D297353CC}">
                <c16:uniqueId val="{0000000C-B07B-409A-A1EF-9377423652A0}"/>
              </c:ext>
            </c:extLst>
          </c:dPt>
          <c:dPt>
            <c:idx val="4"/>
            <c:invertIfNegative val="0"/>
            <c:bubble3D val="0"/>
            <c:spPr>
              <a:noFill/>
            </c:spPr>
            <c:extLst>
              <c:ext xmlns:c16="http://schemas.microsoft.com/office/drawing/2014/chart" uri="{C3380CC4-5D6E-409C-BE32-E72D297353CC}">
                <c16:uniqueId val="{0000000E-B07B-409A-A1EF-9377423652A0}"/>
              </c:ext>
            </c:extLst>
          </c:dPt>
          <c:dPt>
            <c:idx val="5"/>
            <c:invertIfNegative val="0"/>
            <c:bubble3D val="0"/>
            <c:spPr>
              <a:noFill/>
            </c:spPr>
            <c:extLst>
              <c:ext xmlns:c16="http://schemas.microsoft.com/office/drawing/2014/chart" uri="{C3380CC4-5D6E-409C-BE32-E72D297353CC}">
                <c16:uniqueId val="{00000010-B07B-409A-A1EF-9377423652A0}"/>
              </c:ext>
            </c:extLst>
          </c:dPt>
          <c:dPt>
            <c:idx val="6"/>
            <c:invertIfNegative val="0"/>
            <c:bubble3D val="0"/>
            <c:spPr>
              <a:noFill/>
            </c:spPr>
            <c:extLst>
              <c:ext xmlns:c16="http://schemas.microsoft.com/office/drawing/2014/chart" uri="{C3380CC4-5D6E-409C-BE32-E72D297353CC}">
                <c16:uniqueId val="{00000012-B07B-409A-A1EF-9377423652A0}"/>
              </c:ext>
            </c:extLst>
          </c:dPt>
          <c:dPt>
            <c:idx val="7"/>
            <c:invertIfNegative val="0"/>
            <c:bubble3D val="0"/>
            <c:spPr>
              <a:noFill/>
            </c:spPr>
            <c:extLst>
              <c:ext xmlns:c16="http://schemas.microsoft.com/office/drawing/2014/chart" uri="{C3380CC4-5D6E-409C-BE32-E72D297353CC}">
                <c16:uniqueId val="{00000014-B07B-409A-A1EF-9377423652A0}"/>
              </c:ext>
            </c:extLst>
          </c:dPt>
          <c:dPt>
            <c:idx val="8"/>
            <c:invertIfNegative val="0"/>
            <c:bubble3D val="0"/>
            <c:spPr>
              <a:noFill/>
            </c:spPr>
            <c:extLst>
              <c:ext xmlns:c16="http://schemas.microsoft.com/office/drawing/2014/chart" uri="{C3380CC4-5D6E-409C-BE32-E72D297353CC}">
                <c16:uniqueId val="{00000016-B07B-409A-A1EF-9377423652A0}"/>
              </c:ext>
            </c:extLst>
          </c:dPt>
          <c:dPt>
            <c:idx val="9"/>
            <c:invertIfNegative val="0"/>
            <c:bubble3D val="0"/>
            <c:spPr>
              <a:noFill/>
            </c:spPr>
            <c:extLst>
              <c:ext xmlns:c16="http://schemas.microsoft.com/office/drawing/2014/chart" uri="{C3380CC4-5D6E-409C-BE32-E72D297353CC}">
                <c16:uniqueId val="{00000018-B07B-409A-A1EF-9377423652A0}"/>
              </c:ext>
            </c:extLst>
          </c:dPt>
          <c:dPt>
            <c:idx val="10"/>
            <c:invertIfNegative val="0"/>
            <c:bubble3D val="0"/>
            <c:spPr>
              <a:noFill/>
            </c:spPr>
            <c:extLst>
              <c:ext xmlns:c16="http://schemas.microsoft.com/office/drawing/2014/chart" uri="{C3380CC4-5D6E-409C-BE32-E72D297353CC}">
                <c16:uniqueId val="{0000001A-B07B-409A-A1EF-9377423652A0}"/>
              </c:ext>
            </c:extLst>
          </c:dPt>
          <c:dPt>
            <c:idx val="11"/>
            <c:invertIfNegative val="0"/>
            <c:bubble3D val="0"/>
            <c:spPr>
              <a:noFill/>
            </c:spPr>
            <c:extLst>
              <c:ext xmlns:c16="http://schemas.microsoft.com/office/drawing/2014/chart" uri="{C3380CC4-5D6E-409C-BE32-E72D297353CC}">
                <c16:uniqueId val="{0000001C-B07B-409A-A1EF-9377423652A0}"/>
              </c:ext>
            </c:extLst>
          </c:dPt>
          <c:dPt>
            <c:idx val="12"/>
            <c:invertIfNegative val="0"/>
            <c:bubble3D val="0"/>
            <c:spPr>
              <a:noFill/>
            </c:spPr>
            <c:extLst>
              <c:ext xmlns:c16="http://schemas.microsoft.com/office/drawing/2014/chart" uri="{C3380CC4-5D6E-409C-BE32-E72D297353CC}">
                <c16:uniqueId val="{0000001E-B07B-409A-A1EF-9377423652A0}"/>
              </c:ext>
            </c:extLst>
          </c:dPt>
          <c:dPt>
            <c:idx val="13"/>
            <c:invertIfNegative val="0"/>
            <c:bubble3D val="0"/>
            <c:spPr>
              <a:noFill/>
            </c:spPr>
            <c:extLst>
              <c:ext xmlns:c16="http://schemas.microsoft.com/office/drawing/2014/chart" uri="{C3380CC4-5D6E-409C-BE32-E72D297353CC}">
                <c16:uniqueId val="{00000020-B07B-409A-A1EF-9377423652A0}"/>
              </c:ext>
            </c:extLst>
          </c:dPt>
          <c:dPt>
            <c:idx val="14"/>
            <c:invertIfNegative val="0"/>
            <c:bubble3D val="0"/>
            <c:spPr>
              <a:noFill/>
            </c:spPr>
            <c:extLst>
              <c:ext xmlns:c16="http://schemas.microsoft.com/office/drawing/2014/chart" uri="{C3380CC4-5D6E-409C-BE32-E72D297353CC}">
                <c16:uniqueId val="{00000022-B07B-409A-A1EF-9377423652A0}"/>
              </c:ext>
            </c:extLst>
          </c:dPt>
          <c:dPt>
            <c:idx val="15"/>
            <c:invertIfNegative val="0"/>
            <c:bubble3D val="0"/>
            <c:spPr>
              <a:noFill/>
            </c:spPr>
            <c:extLst>
              <c:ext xmlns:c16="http://schemas.microsoft.com/office/drawing/2014/chart" uri="{C3380CC4-5D6E-409C-BE32-E72D297353CC}">
                <c16:uniqueId val="{00000024-B07B-409A-A1EF-9377423652A0}"/>
              </c:ext>
            </c:extLst>
          </c:dPt>
          <c:dPt>
            <c:idx val="17"/>
            <c:invertIfNegative val="0"/>
            <c:bubble3D val="0"/>
            <c:spPr>
              <a:noFill/>
            </c:spPr>
            <c:extLst>
              <c:ext xmlns:c16="http://schemas.microsoft.com/office/drawing/2014/chart" uri="{C3380CC4-5D6E-409C-BE32-E72D297353CC}">
                <c16:uniqueId val="{00000028-B07B-409A-A1EF-9377423652A0}"/>
              </c:ext>
            </c:extLst>
          </c:dPt>
          <c:dLbls>
            <c:dLbl>
              <c:idx val="0"/>
              <c:layout>
                <c:manualLayout>
                  <c:x val="-9.8835942085312198E-2"/>
                  <c:y val="3.3856180143211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7B-409A-A1EF-9377423652A0}"/>
                </c:ext>
              </c:extLst>
            </c:dLbl>
            <c:dLbl>
              <c:idx val="1"/>
              <c:layout>
                <c:manualLayout>
                  <c:x val="-8.1498168993557052E-2"/>
                  <c:y val="3.3856180143211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7B-409A-A1EF-9377423652A0}"/>
                </c:ext>
              </c:extLst>
            </c:dLbl>
            <c:dLbl>
              <c:idx val="2"/>
              <c:layout>
                <c:manualLayout>
                  <c:x val="-8.4174760341017604E-2"/>
                  <c:y val="1.84672206832871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07B-409A-A1EF-9377423652A0}"/>
                </c:ext>
              </c:extLst>
            </c:dLbl>
            <c:dLbl>
              <c:idx val="3"/>
              <c:layout>
                <c:manualLayout>
                  <c:x val="-8.629249753480491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07B-409A-A1EF-9377423652A0}"/>
                </c:ext>
              </c:extLst>
            </c:dLbl>
            <c:dLbl>
              <c:idx val="4"/>
              <c:layout>
                <c:manualLayout>
                  <c:x val="-9.76993591149194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7B-409A-A1EF-9377423652A0}"/>
                </c:ext>
              </c:extLst>
            </c:dLbl>
            <c:dLbl>
              <c:idx val="5"/>
              <c:layout>
                <c:manualLayout>
                  <c:x val="-8.1604687744139703E-2"/>
                  <c:y val="6.7712360286422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7B-409A-A1EF-9377423652A0}"/>
                </c:ext>
              </c:extLst>
            </c:dLbl>
            <c:dLbl>
              <c:idx val="6"/>
              <c:layout>
                <c:manualLayout>
                  <c:x val="-9.5390085123089108E-2"/>
                  <c:y val="6.7712360286422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7B-409A-A1EF-9377423652A0}"/>
                </c:ext>
              </c:extLst>
            </c:dLbl>
            <c:dLbl>
              <c:idx val="7"/>
              <c:layout>
                <c:manualLayout>
                  <c:x val="-8.191620174815492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07B-409A-A1EF-9377423652A0}"/>
                </c:ext>
              </c:extLst>
            </c:dLbl>
            <c:dLbl>
              <c:idx val="8"/>
              <c:layout>
                <c:manualLayout>
                  <c:x val="-8.1890597857413941E-2"/>
                  <c:y val="6.7712360286422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07B-409A-A1EF-9377423652A0}"/>
                </c:ext>
              </c:extLst>
            </c:dLbl>
            <c:dLbl>
              <c:idx val="9"/>
              <c:layout>
                <c:manualLayout>
                  <c:x val="-9.727591015266487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07B-409A-A1EF-9377423652A0}"/>
                </c:ext>
              </c:extLst>
            </c:dLbl>
            <c:dLbl>
              <c:idx val="10"/>
              <c:layout>
                <c:manualLayout>
                  <c:x val="-0.10155734024156947"/>
                  <c:y val="1.3542472057284424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07B-409A-A1EF-9377423652A0}"/>
                </c:ext>
              </c:extLst>
            </c:dLbl>
            <c:dLbl>
              <c:idx val="11"/>
              <c:layout>
                <c:manualLayout>
                  <c:x val="-0.10094202622626228"/>
                  <c:y val="1.84672206832871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07B-409A-A1EF-9377423652A0}"/>
                </c:ext>
              </c:extLst>
            </c:dLbl>
            <c:dLbl>
              <c:idx val="14"/>
              <c:layout>
                <c:manualLayout>
                  <c:x val="-8.145664473485533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07B-409A-A1EF-9377423652A0}"/>
                </c:ext>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 ult 5 años'!$B$33:$B$48</c:f>
              <c:strCache>
                <c:ptCount val="16"/>
                <c:pt idx="0">
                  <c:v>Noruega</c:v>
                </c:pt>
                <c:pt idx="1">
                  <c:v>Reino Unido</c:v>
                </c:pt>
                <c:pt idx="2">
                  <c:v>Bélgica</c:v>
                </c:pt>
                <c:pt idx="3">
                  <c:v>Finlandia</c:v>
                </c:pt>
                <c:pt idx="4">
                  <c:v>Dinamarca</c:v>
                </c:pt>
                <c:pt idx="5">
                  <c:v>Irlanda</c:v>
                </c:pt>
                <c:pt idx="6">
                  <c:v>Suecia</c:v>
                </c:pt>
                <c:pt idx="7">
                  <c:v>Todos los países</c:v>
                </c:pt>
                <c:pt idx="8">
                  <c:v>Holanda</c:v>
                </c:pt>
                <c:pt idx="9">
                  <c:v>Alemania</c:v>
                </c:pt>
                <c:pt idx="10">
                  <c:v>Rusia</c:v>
                </c:pt>
                <c:pt idx="11">
                  <c:v>Suiza + Austria</c:v>
                </c:pt>
                <c:pt idx="12">
                  <c:v>España</c:v>
                </c:pt>
                <c:pt idx="13">
                  <c:v>Península</c:v>
                </c:pt>
                <c:pt idx="14">
                  <c:v>Francia</c:v>
                </c:pt>
                <c:pt idx="15">
                  <c:v>Italia</c:v>
                </c:pt>
              </c:strCache>
            </c:strRef>
          </c:cat>
          <c:val>
            <c:numRef>
              <c:f>'fidelidad mercados ult 5 años'!$G$33:$G$48</c:f>
              <c:numCache>
                <c:formatCode>0.0%</c:formatCode>
                <c:ptCount val="16"/>
                <c:pt idx="0">
                  <c:v>0.30463931348887074</c:v>
                </c:pt>
                <c:pt idx="1">
                  <c:v>2.1234085845060147E-2</c:v>
                </c:pt>
                <c:pt idx="2">
                  <c:v>8.2333523773249429E-2</c:v>
                </c:pt>
                <c:pt idx="3">
                  <c:v>8.578062248995999E-2</c:v>
                </c:pt>
                <c:pt idx="4">
                  <c:v>0.18737189421586775</c:v>
                </c:pt>
                <c:pt idx="5">
                  <c:v>3.2229965156794549E-2</c:v>
                </c:pt>
                <c:pt idx="6">
                  <c:v>0.16418462940288725</c:v>
                </c:pt>
                <c:pt idx="7">
                  <c:v>6.4368317695832289E-2</c:v>
                </c:pt>
                <c:pt idx="8">
                  <c:v>6.1724734371139123E-2</c:v>
                </c:pt>
                <c:pt idx="9">
                  <c:v>0.14369372666715496</c:v>
                </c:pt>
                <c:pt idx="10">
                  <c:v>0.58543577981651373</c:v>
                </c:pt>
                <c:pt idx="11">
                  <c:v>0.30688898639754281</c:v>
                </c:pt>
                <c:pt idx="12">
                  <c:v>-3.6904605848369298E-2</c:v>
                </c:pt>
                <c:pt idx="13">
                  <c:v>-1.4901121144080598E-2</c:v>
                </c:pt>
                <c:pt idx="14">
                  <c:v>1.6957125576811061E-2</c:v>
                </c:pt>
                <c:pt idx="15">
                  <c:v>-2.8943937418513754E-2</c:v>
                </c:pt>
              </c:numCache>
            </c:numRef>
          </c:val>
          <c:extLst>
            <c:ext xmlns:c16="http://schemas.microsoft.com/office/drawing/2014/chart" uri="{C3380CC4-5D6E-409C-BE32-E72D297353CC}">
              <c16:uniqueId val="{00000029-B07B-409A-A1EF-9377423652A0}"/>
            </c:ext>
          </c:extLst>
        </c:ser>
        <c:dLbls>
          <c:showLegendKey val="0"/>
          <c:showVal val="0"/>
          <c:showCatName val="0"/>
          <c:showSerName val="0"/>
          <c:showPercent val="0"/>
          <c:showBubbleSize val="0"/>
        </c:dLbls>
        <c:gapWidth val="35"/>
        <c:axId val="45942352"/>
        <c:axId val="45916240"/>
      </c:barChart>
      <c:catAx>
        <c:axId val="459135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11344"/>
        <c:crosses val="autoZero"/>
        <c:auto val="1"/>
        <c:lblAlgn val="ctr"/>
        <c:lblOffset val="1000"/>
        <c:noMultiLvlLbl val="0"/>
      </c:catAx>
      <c:valAx>
        <c:axId val="45911344"/>
        <c:scaling>
          <c:orientation val="minMax"/>
        </c:scaling>
        <c:delete val="1"/>
        <c:axPos val="t"/>
        <c:numFmt formatCode="0.0" sourceLinked="1"/>
        <c:majorTickMark val="out"/>
        <c:minorTickMark val="none"/>
        <c:tickLblPos val="none"/>
        <c:crossAx val="45913520"/>
        <c:crosses val="autoZero"/>
        <c:crossBetween val="between"/>
      </c:valAx>
      <c:valAx>
        <c:axId val="45916240"/>
        <c:scaling>
          <c:orientation val="minMax"/>
        </c:scaling>
        <c:delete val="1"/>
        <c:axPos val="t"/>
        <c:numFmt formatCode="0.0%" sourceLinked="1"/>
        <c:majorTickMark val="out"/>
        <c:minorTickMark val="none"/>
        <c:tickLblPos val="none"/>
        <c:crossAx val="45942352"/>
        <c:crosses val="autoZero"/>
        <c:crossBetween val="between"/>
      </c:valAx>
      <c:catAx>
        <c:axId val="45942352"/>
        <c:scaling>
          <c:orientation val="maxMin"/>
        </c:scaling>
        <c:delete val="1"/>
        <c:axPos val="r"/>
        <c:numFmt formatCode="General" sourceLinked="1"/>
        <c:majorTickMark val="out"/>
        <c:minorTickMark val="none"/>
        <c:tickLblPos val="none"/>
        <c:crossAx val="45916240"/>
        <c:crosses val="max"/>
        <c:auto val="1"/>
        <c:lblAlgn val="ctr"/>
        <c:lblOffset val="100"/>
        <c:noMultiLvlLbl val="0"/>
      </c:catAx>
      <c:spPr>
        <a:noFill/>
      </c:spPr>
    </c:plotArea>
    <c:legend>
      <c:legendPos val="t"/>
      <c:layout>
        <c:manualLayout>
          <c:xMode val="edge"/>
          <c:yMode val="edge"/>
          <c:x val="0"/>
          <c:y val="0.15655739016002501"/>
          <c:w val="0.29802863171494859"/>
          <c:h val="2.773055724936740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615818215001782"/>
          <c:y val="0.17692329614665067"/>
          <c:w val="0.38891676151557569"/>
          <c:h val="0.76738787686565457"/>
        </c:manualLayout>
      </c:layout>
      <c:barChart>
        <c:barDir val="bar"/>
        <c:grouping val="clustered"/>
        <c:varyColors val="0"/>
        <c:ser>
          <c:idx val="0"/>
          <c:order val="0"/>
          <c:tx>
            <c:strRef>
              <c:f>'zonas de alojamiento'!$D$42</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'zonas de alojamiento'!$B$43:$B$54</c:f>
              <c:strCache>
                <c:ptCount val="12"/>
                <c:pt idx="0">
                  <c:v>Costa Adeje</c:v>
                </c:pt>
                <c:pt idx="1">
                  <c:v>Las Américas-Arona</c:v>
                </c:pt>
                <c:pt idx="2">
                  <c:v>Pº Cruz/ Valle Orotava</c:v>
                </c:pt>
                <c:pt idx="3">
                  <c:v>Los Cristianos</c:v>
                </c:pt>
                <c:pt idx="4">
                  <c:v>Santiago/ Guía costa</c:v>
                </c:pt>
                <c:pt idx="5">
                  <c:v>Callao Salvaje/Playa Paraiso/Marazul</c:v>
                </c:pt>
                <c:pt idx="6">
                  <c:v>Amarilla Golf/ Golf Sur</c:v>
                </c:pt>
                <c:pt idx="7">
                  <c:v>Resto sur + sur interior</c:v>
                </c:pt>
                <c:pt idx="8">
                  <c:v>Área metropolitana</c:v>
                </c:pt>
                <c:pt idx="9">
                  <c:v>Resto norte</c:v>
                </c:pt>
                <c:pt idx="10">
                  <c:v>Palmar/Tenbel/Costa Silencio</c:v>
                </c:pt>
                <c:pt idx="11">
                  <c:v>Médano</c:v>
                </c:pt>
              </c:strCache>
            </c:strRef>
          </c:cat>
          <c:val>
            <c:numRef>
              <c:f>'zonas de alojamiento'!$D$43:$D$54</c:f>
              <c:numCache>
                <c:formatCode>0.0</c:formatCode>
                <c:ptCount val="12"/>
                <c:pt idx="0">
                  <c:v>30.581818181818182</c:v>
                </c:pt>
                <c:pt idx="1">
                  <c:v>19.209090909090911</c:v>
                </c:pt>
                <c:pt idx="2">
                  <c:v>15.981818181818182</c:v>
                </c:pt>
                <c:pt idx="3">
                  <c:v>8.8181818181818183</c:v>
                </c:pt>
                <c:pt idx="4">
                  <c:v>7.3181818181818183</c:v>
                </c:pt>
                <c:pt idx="5">
                  <c:v>5.5181818181818176</c:v>
                </c:pt>
                <c:pt idx="6">
                  <c:v>4.709090909090909</c:v>
                </c:pt>
                <c:pt idx="7">
                  <c:v>2.1272727272727274</c:v>
                </c:pt>
                <c:pt idx="8">
                  <c:v>1.8545454545454545</c:v>
                </c:pt>
                <c:pt idx="9">
                  <c:v>1.5181818181818181</c:v>
                </c:pt>
                <c:pt idx="10">
                  <c:v>1.4545454545454546</c:v>
                </c:pt>
                <c:pt idx="11">
                  <c:v>0.90909090909090906</c:v>
                </c:pt>
              </c:numCache>
            </c:numRef>
          </c:val>
          <c:extLst>
            <c:ext xmlns:c16="http://schemas.microsoft.com/office/drawing/2014/chart" uri="{C3380CC4-5D6E-409C-BE32-E72D297353CC}">
              <c16:uniqueId val="{00000000-A667-4B8B-A29E-3931E01DCF96}"/>
            </c:ext>
          </c:extLst>
        </c:ser>
        <c:ser>
          <c:idx val="2"/>
          <c:order val="1"/>
          <c:tx>
            <c:strRef>
              <c:f>'zonas de alojamiento'!$C$42</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'zonas de alojamiento'!$B$43:$B$54</c:f>
              <c:strCache>
                <c:ptCount val="12"/>
                <c:pt idx="0">
                  <c:v>Costa Adeje</c:v>
                </c:pt>
                <c:pt idx="1">
                  <c:v>Las Américas-Arona</c:v>
                </c:pt>
                <c:pt idx="2">
                  <c:v>Pº Cruz/ Valle Orotava</c:v>
                </c:pt>
                <c:pt idx="3">
                  <c:v>Los Cristianos</c:v>
                </c:pt>
                <c:pt idx="4">
                  <c:v>Santiago/ Guía costa</c:v>
                </c:pt>
                <c:pt idx="5">
                  <c:v>Callao Salvaje/Playa Paraiso/Marazul</c:v>
                </c:pt>
                <c:pt idx="6">
                  <c:v>Amarilla Golf/ Golf Sur</c:v>
                </c:pt>
                <c:pt idx="7">
                  <c:v>Resto sur + sur interior</c:v>
                </c:pt>
                <c:pt idx="8">
                  <c:v>Área metropolitana</c:v>
                </c:pt>
                <c:pt idx="9">
                  <c:v>Resto norte</c:v>
                </c:pt>
                <c:pt idx="10">
                  <c:v>Palmar/Tenbel/Costa Silencio</c:v>
                </c:pt>
                <c:pt idx="11">
                  <c:v>Médano</c:v>
                </c:pt>
              </c:strCache>
            </c:strRef>
          </c:cat>
          <c:val>
            <c:numRef>
              <c:f>'zonas de alojamiento'!$C$43:$C$54</c:f>
              <c:numCache>
                <c:formatCode>0.0</c:formatCode>
                <c:ptCount val="12"/>
                <c:pt idx="0">
                  <c:v>30.3</c:v>
                </c:pt>
                <c:pt idx="1">
                  <c:v>19.190909090909091</c:v>
                </c:pt>
                <c:pt idx="2">
                  <c:v>15.409090909090908</c:v>
                </c:pt>
                <c:pt idx="3">
                  <c:v>8.872727272727273</c:v>
                </c:pt>
                <c:pt idx="4">
                  <c:v>7.3272727272727272</c:v>
                </c:pt>
                <c:pt idx="5">
                  <c:v>5.663636363636364</c:v>
                </c:pt>
                <c:pt idx="6">
                  <c:v>5.1181818181818182</c:v>
                </c:pt>
                <c:pt idx="7">
                  <c:v>2.2272727272727271</c:v>
                </c:pt>
                <c:pt idx="8">
                  <c:v>1.5545454545454545</c:v>
                </c:pt>
                <c:pt idx="9">
                  <c:v>1.6636363636363636</c:v>
                </c:pt>
                <c:pt idx="10">
                  <c:v>1.5636363636363637</c:v>
                </c:pt>
                <c:pt idx="11">
                  <c:v>1.1090909090909091</c:v>
                </c:pt>
              </c:numCache>
            </c:numRef>
          </c:val>
          <c:extLst>
            <c:ext xmlns:c16="http://schemas.microsoft.com/office/drawing/2014/chart" uri="{C3380CC4-5D6E-409C-BE32-E72D297353CC}">
              <c16:uniqueId val="{00000001-A667-4B8B-A29E-3931E01DCF96}"/>
            </c:ext>
          </c:extLst>
        </c:ser>
        <c:dLbls>
          <c:showLegendKey val="0"/>
          <c:showVal val="0"/>
          <c:showCatName val="0"/>
          <c:showSerName val="0"/>
          <c:showPercent val="0"/>
          <c:showBubbleSize val="0"/>
        </c:dLbls>
        <c:gapWidth val="35"/>
        <c:axId val="45929296"/>
        <c:axId val="45914064"/>
      </c:barChart>
      <c:barChart>
        <c:barDir val="bar"/>
        <c:grouping val="clustered"/>
        <c:varyColors val="0"/>
        <c:ser>
          <c:idx val="3"/>
          <c:order val="2"/>
          <c:tx>
            <c:strRef>
              <c:f>'zonas de alojamiento'!$E$42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A667-4B8B-A29E-3931E01DCF96}"/>
              </c:ext>
            </c:extLst>
          </c:dPt>
          <c:dPt>
            <c:idx val="1"/>
            <c:invertIfNegative val="0"/>
            <c:bubble3D val="0"/>
            <c:spPr>
              <a:noFill/>
            </c:spPr>
            <c:extLst>
              <c:ext xmlns:c16="http://schemas.microsoft.com/office/drawing/2014/chart" uri="{C3380CC4-5D6E-409C-BE32-E72D297353CC}">
                <c16:uniqueId val="{00000005-A667-4B8B-A29E-3931E01DCF96}"/>
              </c:ext>
            </c:extLst>
          </c:dPt>
          <c:dPt>
            <c:idx val="2"/>
            <c:invertIfNegative val="0"/>
            <c:bubble3D val="0"/>
            <c:spPr>
              <a:noFill/>
            </c:spPr>
            <c:extLst>
              <c:ext xmlns:c16="http://schemas.microsoft.com/office/drawing/2014/chart" uri="{C3380CC4-5D6E-409C-BE32-E72D297353CC}">
                <c16:uniqueId val="{00000007-A667-4B8B-A29E-3931E01DCF96}"/>
              </c:ext>
            </c:extLst>
          </c:dPt>
          <c:dPt>
            <c:idx val="3"/>
            <c:invertIfNegative val="0"/>
            <c:bubble3D val="0"/>
            <c:spPr>
              <a:noFill/>
            </c:spPr>
            <c:extLst>
              <c:ext xmlns:c16="http://schemas.microsoft.com/office/drawing/2014/chart" uri="{C3380CC4-5D6E-409C-BE32-E72D297353CC}">
                <c16:uniqueId val="{00000009-A667-4B8B-A29E-3931E01DCF96}"/>
              </c:ext>
            </c:extLst>
          </c:dPt>
          <c:dPt>
            <c:idx val="4"/>
            <c:invertIfNegative val="0"/>
            <c:bubble3D val="0"/>
            <c:spPr>
              <a:noFill/>
            </c:spPr>
            <c:extLst>
              <c:ext xmlns:c16="http://schemas.microsoft.com/office/drawing/2014/chart" uri="{C3380CC4-5D6E-409C-BE32-E72D297353CC}">
                <c16:uniqueId val="{0000000B-A667-4B8B-A29E-3931E01DCF96}"/>
              </c:ext>
            </c:extLst>
          </c:dPt>
          <c:dPt>
            <c:idx val="5"/>
            <c:invertIfNegative val="0"/>
            <c:bubble3D val="0"/>
            <c:spPr>
              <a:noFill/>
            </c:spPr>
            <c:extLst>
              <c:ext xmlns:c16="http://schemas.microsoft.com/office/drawing/2014/chart" uri="{C3380CC4-5D6E-409C-BE32-E72D297353CC}">
                <c16:uniqueId val="{0000000D-A667-4B8B-A29E-3931E01DCF96}"/>
              </c:ext>
            </c:extLst>
          </c:dPt>
          <c:dPt>
            <c:idx val="6"/>
            <c:invertIfNegative val="0"/>
            <c:bubble3D val="0"/>
            <c:spPr>
              <a:noFill/>
            </c:spPr>
            <c:extLst>
              <c:ext xmlns:c16="http://schemas.microsoft.com/office/drawing/2014/chart" uri="{C3380CC4-5D6E-409C-BE32-E72D297353CC}">
                <c16:uniqueId val="{0000000F-A667-4B8B-A29E-3931E01DCF96}"/>
              </c:ext>
            </c:extLst>
          </c:dPt>
          <c:dPt>
            <c:idx val="7"/>
            <c:invertIfNegative val="0"/>
            <c:bubble3D val="0"/>
            <c:spPr>
              <a:noFill/>
            </c:spPr>
            <c:extLst>
              <c:ext xmlns:c16="http://schemas.microsoft.com/office/drawing/2014/chart" uri="{C3380CC4-5D6E-409C-BE32-E72D297353CC}">
                <c16:uniqueId val="{00000011-A667-4B8B-A29E-3931E01DCF96}"/>
              </c:ext>
            </c:extLst>
          </c:dPt>
          <c:dPt>
            <c:idx val="8"/>
            <c:invertIfNegative val="0"/>
            <c:bubble3D val="0"/>
            <c:spPr>
              <a:noFill/>
            </c:spPr>
            <c:extLst>
              <c:ext xmlns:c16="http://schemas.microsoft.com/office/drawing/2014/chart" uri="{C3380CC4-5D6E-409C-BE32-E72D297353CC}">
                <c16:uniqueId val="{00000013-A667-4B8B-A29E-3931E01DCF96}"/>
              </c:ext>
            </c:extLst>
          </c:dPt>
          <c:dPt>
            <c:idx val="9"/>
            <c:invertIfNegative val="0"/>
            <c:bubble3D val="0"/>
            <c:spPr>
              <a:noFill/>
            </c:spPr>
            <c:extLst>
              <c:ext xmlns:c16="http://schemas.microsoft.com/office/drawing/2014/chart" uri="{C3380CC4-5D6E-409C-BE32-E72D297353CC}">
                <c16:uniqueId val="{00000015-A667-4B8B-A29E-3931E01DCF96}"/>
              </c:ext>
            </c:extLst>
          </c:dPt>
          <c:dPt>
            <c:idx val="10"/>
            <c:invertIfNegative val="0"/>
            <c:bubble3D val="0"/>
            <c:spPr>
              <a:noFill/>
            </c:spPr>
            <c:extLst>
              <c:ext xmlns:c16="http://schemas.microsoft.com/office/drawing/2014/chart" uri="{C3380CC4-5D6E-409C-BE32-E72D297353CC}">
                <c16:uniqueId val="{00000017-A667-4B8B-A29E-3931E01DCF96}"/>
              </c:ext>
            </c:extLst>
          </c:dPt>
          <c:dPt>
            <c:idx val="11"/>
            <c:invertIfNegative val="0"/>
            <c:bubble3D val="0"/>
            <c:spPr>
              <a:noFill/>
            </c:spPr>
            <c:extLst>
              <c:ext xmlns:c16="http://schemas.microsoft.com/office/drawing/2014/chart" uri="{C3380CC4-5D6E-409C-BE32-E72D297353CC}">
                <c16:uniqueId val="{00000019-A667-4B8B-A29E-3931E01DCF96}"/>
              </c:ext>
            </c:extLst>
          </c:dPt>
          <c:dLbls>
            <c:dLbl>
              <c:idx val="0"/>
              <c:layout>
                <c:manualLayout>
                  <c:x val="-7.299250685420681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67-4B8B-A29E-3931E01DCF96}"/>
                </c:ext>
              </c:extLst>
            </c:dLbl>
            <c:dLbl>
              <c:idx val="1"/>
              <c:layout>
                <c:manualLayout>
                  <c:x val="-7.2890361875230972E-2"/>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67-4B8B-A29E-3931E01DCF96}"/>
                </c:ext>
              </c:extLst>
            </c:dLbl>
            <c:dLbl>
              <c:idx val="2"/>
              <c:layout>
                <c:manualLayout>
                  <c:x val="-7.125145142604555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667-4B8B-A29E-3931E01DCF96}"/>
                </c:ext>
              </c:extLst>
            </c:dLbl>
            <c:dLbl>
              <c:idx val="8"/>
              <c:layout>
                <c:manualLayout>
                  <c:x val="-8.3569840768602438E-2"/>
                  <c:y val="8.82460724310411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667-4B8B-A29E-3931E01DCF96}"/>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'zonas de alojamiento'!$B$43:$B$54</c:f>
              <c:strCache>
                <c:ptCount val="12"/>
                <c:pt idx="0">
                  <c:v>Costa Adeje</c:v>
                </c:pt>
                <c:pt idx="1">
                  <c:v>Las Américas-Arona</c:v>
                </c:pt>
                <c:pt idx="2">
                  <c:v>Pº Cruz/ Valle Orotava</c:v>
                </c:pt>
                <c:pt idx="3">
                  <c:v>Los Cristianos</c:v>
                </c:pt>
                <c:pt idx="4">
                  <c:v>Santiago/ Guía costa</c:v>
                </c:pt>
                <c:pt idx="5">
                  <c:v>Callao Salvaje/Playa Paraiso/Marazul</c:v>
                </c:pt>
                <c:pt idx="6">
                  <c:v>Amarilla Golf/ Golf Sur</c:v>
                </c:pt>
                <c:pt idx="7">
                  <c:v>Resto sur + sur interior</c:v>
                </c:pt>
                <c:pt idx="8">
                  <c:v>Área metropolitana</c:v>
                </c:pt>
                <c:pt idx="9">
                  <c:v>Resto norte</c:v>
                </c:pt>
                <c:pt idx="10">
                  <c:v>Palmar/Tenbel/Costa Silencio</c:v>
                </c:pt>
                <c:pt idx="11">
                  <c:v>Médano</c:v>
                </c:pt>
              </c:strCache>
            </c:strRef>
          </c:cat>
          <c:val>
            <c:numRef>
              <c:f>'zonas de alojamiento'!$E$43:$E$54</c:f>
              <c:numCache>
                <c:formatCode>0.0%</c:formatCode>
                <c:ptCount val="12"/>
                <c:pt idx="0">
                  <c:v>9.300930093009363E-3</c:v>
                </c:pt>
                <c:pt idx="1">
                  <c:v>9.47418285172974E-4</c:v>
                </c:pt>
                <c:pt idx="2">
                  <c:v>3.7168141592920367E-2</c:v>
                </c:pt>
                <c:pt idx="3">
                  <c:v>-6.147540983606592E-3</c:v>
                </c:pt>
                <c:pt idx="4">
                  <c:v>-1.2406947890818421E-3</c:v>
                </c:pt>
                <c:pt idx="5">
                  <c:v>-2.5682182985553914E-2</c:v>
                </c:pt>
                <c:pt idx="6">
                  <c:v>-7.9928952042628842E-2</c:v>
                </c:pt>
                <c:pt idx="7">
                  <c:v>-4.4897959183673342E-2</c:v>
                </c:pt>
                <c:pt idx="8">
                  <c:v>0.19298245614035081</c:v>
                </c:pt>
                <c:pt idx="9">
                  <c:v>-8.7431693989071024E-2</c:v>
                </c:pt>
                <c:pt idx="10">
                  <c:v>-6.9767441860465129E-2</c:v>
                </c:pt>
                <c:pt idx="11">
                  <c:v>-0.18032786885245911</c:v>
                </c:pt>
              </c:numCache>
            </c:numRef>
          </c:val>
          <c:extLst>
            <c:ext xmlns:c16="http://schemas.microsoft.com/office/drawing/2014/chart" uri="{C3380CC4-5D6E-409C-BE32-E72D297353CC}">
              <c16:uniqueId val="{0000001A-A667-4B8B-A29E-3931E01DCF96}"/>
            </c:ext>
          </c:extLst>
        </c:ser>
        <c:dLbls>
          <c:showLegendKey val="0"/>
          <c:showVal val="0"/>
          <c:showCatName val="0"/>
          <c:showSerName val="0"/>
          <c:showPercent val="0"/>
          <c:showBubbleSize val="0"/>
        </c:dLbls>
        <c:gapWidth val="35"/>
        <c:axId val="45916784"/>
        <c:axId val="45915152"/>
      </c:barChart>
      <c:catAx>
        <c:axId val="4592929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14064"/>
        <c:crosses val="autoZero"/>
        <c:auto val="1"/>
        <c:lblAlgn val="ctr"/>
        <c:lblOffset val="1000"/>
        <c:noMultiLvlLbl val="0"/>
      </c:catAx>
      <c:valAx>
        <c:axId val="45914064"/>
        <c:scaling>
          <c:orientation val="minMax"/>
        </c:scaling>
        <c:delete val="1"/>
        <c:axPos val="t"/>
        <c:numFmt formatCode="0.0" sourceLinked="1"/>
        <c:majorTickMark val="out"/>
        <c:minorTickMark val="none"/>
        <c:tickLblPos val="none"/>
        <c:crossAx val="45929296"/>
        <c:crosses val="autoZero"/>
        <c:crossBetween val="between"/>
      </c:valAx>
      <c:valAx>
        <c:axId val="45915152"/>
        <c:scaling>
          <c:orientation val="minMax"/>
        </c:scaling>
        <c:delete val="1"/>
        <c:axPos val="t"/>
        <c:numFmt formatCode="0.0%" sourceLinked="1"/>
        <c:majorTickMark val="out"/>
        <c:minorTickMark val="none"/>
        <c:tickLblPos val="none"/>
        <c:crossAx val="45916784"/>
        <c:crosses val="autoZero"/>
        <c:crossBetween val="between"/>
      </c:valAx>
      <c:catAx>
        <c:axId val="45916784"/>
        <c:scaling>
          <c:orientation val="maxMin"/>
        </c:scaling>
        <c:delete val="1"/>
        <c:axPos val="r"/>
        <c:numFmt formatCode="General" sourceLinked="1"/>
        <c:majorTickMark val="out"/>
        <c:minorTickMark val="none"/>
        <c:tickLblPos val="none"/>
        <c:crossAx val="45915152"/>
        <c:crosses val="max"/>
        <c:auto val="1"/>
        <c:lblAlgn val="ctr"/>
        <c:lblOffset val="100"/>
        <c:noMultiLvlLbl val="0"/>
      </c:catAx>
      <c:spPr>
        <a:noFill/>
      </c:spPr>
    </c:plotArea>
    <c:legend>
      <c:legendPos val="t"/>
      <c:layout>
        <c:manualLayout>
          <c:xMode val="edge"/>
          <c:yMode val="edge"/>
          <c:x val="0"/>
          <c:y val="7.368957164067276E-2"/>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3725815194920937"/>
          <c:w val="0.74116994024445804"/>
          <c:h val="0.82339859792905112"/>
        </c:manualLayout>
      </c:layout>
      <c:barChart>
        <c:barDir val="bar"/>
        <c:grouping val="clustered"/>
        <c:varyColors val="0"/>
        <c:ser>
          <c:idx val="0"/>
          <c:order val="0"/>
          <c:tx>
            <c:strRef>
              <c:f>'Tipo y cat de alojamiento'!$D$46</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alojamiento'!$B$47:$B$53</c:f>
              <c:strCache>
                <c:ptCount val="7"/>
                <c:pt idx="0">
                  <c:v>Hotel</c:v>
                </c:pt>
                <c:pt idx="1">
                  <c:v>Apartamento</c:v>
                </c:pt>
                <c:pt idx="2">
                  <c:v>Casa particular</c:v>
                </c:pt>
                <c:pt idx="3">
                  <c:v>Aparthotel</c:v>
                </c:pt>
                <c:pt idx="4">
                  <c:v>Time sharing</c:v>
                </c:pt>
                <c:pt idx="5">
                  <c:v>Turismo rural</c:v>
                </c:pt>
                <c:pt idx="6">
                  <c:v>Otro tipo</c:v>
                </c:pt>
              </c:strCache>
            </c:strRef>
          </c:cat>
          <c:val>
            <c:numRef>
              <c:f>'Tipo y cat de alojamiento'!$D$47:$D$53</c:f>
              <c:numCache>
                <c:formatCode>0.0</c:formatCode>
                <c:ptCount val="7"/>
                <c:pt idx="0">
                  <c:v>51.409090909090907</c:v>
                </c:pt>
                <c:pt idx="1">
                  <c:v>18.418181818181818</c:v>
                </c:pt>
                <c:pt idx="2">
                  <c:v>13.645454545454546</c:v>
                </c:pt>
                <c:pt idx="3">
                  <c:v>9.172727272727272</c:v>
                </c:pt>
                <c:pt idx="4">
                  <c:v>6.9272727272727277</c:v>
                </c:pt>
                <c:pt idx="5">
                  <c:v>0.30909090909090908</c:v>
                </c:pt>
                <c:pt idx="6">
                  <c:v>0.11818181818181819</c:v>
                </c:pt>
              </c:numCache>
            </c:numRef>
          </c:val>
          <c:extLst>
            <c:ext xmlns:c16="http://schemas.microsoft.com/office/drawing/2014/chart" uri="{C3380CC4-5D6E-409C-BE32-E72D297353CC}">
              <c16:uniqueId val="{00000000-F899-407D-989C-06E8B1945098}"/>
            </c:ext>
          </c:extLst>
        </c:ser>
        <c:ser>
          <c:idx val="2"/>
          <c:order val="1"/>
          <c:tx>
            <c:strRef>
              <c:f>'Tipo y cat de alojamiento'!$C$46</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alojamiento'!$B$47:$B$53</c:f>
              <c:strCache>
                <c:ptCount val="7"/>
                <c:pt idx="0">
                  <c:v>Hotel</c:v>
                </c:pt>
                <c:pt idx="1">
                  <c:v>Apartamento</c:v>
                </c:pt>
                <c:pt idx="2">
                  <c:v>Casa particular</c:v>
                </c:pt>
                <c:pt idx="3">
                  <c:v>Aparthotel</c:v>
                </c:pt>
                <c:pt idx="4">
                  <c:v>Time sharing</c:v>
                </c:pt>
                <c:pt idx="5">
                  <c:v>Turismo rural</c:v>
                </c:pt>
                <c:pt idx="6">
                  <c:v>Otro tipo</c:v>
                </c:pt>
              </c:strCache>
            </c:strRef>
          </c:cat>
          <c:val>
            <c:numRef>
              <c:f>'Tipo y cat de alojamiento'!$C$47:$C$53</c:f>
              <c:numCache>
                <c:formatCode>0.0</c:formatCode>
                <c:ptCount val="7"/>
                <c:pt idx="0">
                  <c:v>52.018181818181816</c:v>
                </c:pt>
                <c:pt idx="1">
                  <c:v>19.081818181818182</c:v>
                </c:pt>
                <c:pt idx="2">
                  <c:v>13.145454545454545</c:v>
                </c:pt>
                <c:pt idx="3">
                  <c:v>8.3636363636363633</c:v>
                </c:pt>
                <c:pt idx="4">
                  <c:v>6.7454545454545451</c:v>
                </c:pt>
                <c:pt idx="5">
                  <c:v>0.54545454545454541</c:v>
                </c:pt>
                <c:pt idx="6">
                  <c:v>0.1</c:v>
                </c:pt>
              </c:numCache>
            </c:numRef>
          </c:val>
          <c:extLst>
            <c:ext xmlns:c16="http://schemas.microsoft.com/office/drawing/2014/chart" uri="{C3380CC4-5D6E-409C-BE32-E72D297353CC}">
              <c16:uniqueId val="{00000001-F899-407D-989C-06E8B1945098}"/>
            </c:ext>
          </c:extLst>
        </c:ser>
        <c:dLbls>
          <c:showLegendKey val="0"/>
          <c:showVal val="0"/>
          <c:showCatName val="0"/>
          <c:showSerName val="0"/>
          <c:showPercent val="0"/>
          <c:showBubbleSize val="0"/>
        </c:dLbls>
        <c:gapWidth val="35"/>
        <c:axId val="257365856"/>
        <c:axId val="257388704"/>
      </c:barChart>
      <c:barChart>
        <c:barDir val="bar"/>
        <c:grouping val="clustered"/>
        <c:varyColors val="0"/>
        <c:ser>
          <c:idx val="3"/>
          <c:order val="2"/>
          <c:tx>
            <c:strRef>
              <c:f>'Tipo y cat de alojamiento'!$E$46</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F899-407D-989C-06E8B1945098}"/>
              </c:ext>
            </c:extLst>
          </c:dPt>
          <c:dPt>
            <c:idx val="1"/>
            <c:invertIfNegative val="0"/>
            <c:bubble3D val="0"/>
            <c:spPr>
              <a:noFill/>
            </c:spPr>
            <c:extLst>
              <c:ext xmlns:c16="http://schemas.microsoft.com/office/drawing/2014/chart" uri="{C3380CC4-5D6E-409C-BE32-E72D297353CC}">
                <c16:uniqueId val="{00000005-F899-407D-989C-06E8B1945098}"/>
              </c:ext>
            </c:extLst>
          </c:dPt>
          <c:dPt>
            <c:idx val="2"/>
            <c:invertIfNegative val="0"/>
            <c:bubble3D val="0"/>
            <c:spPr>
              <a:noFill/>
            </c:spPr>
            <c:extLst>
              <c:ext xmlns:c16="http://schemas.microsoft.com/office/drawing/2014/chart" uri="{C3380CC4-5D6E-409C-BE32-E72D297353CC}">
                <c16:uniqueId val="{00000007-F899-407D-989C-06E8B1945098}"/>
              </c:ext>
            </c:extLst>
          </c:dPt>
          <c:dPt>
            <c:idx val="3"/>
            <c:invertIfNegative val="0"/>
            <c:bubble3D val="0"/>
            <c:spPr>
              <a:noFill/>
            </c:spPr>
            <c:extLst>
              <c:ext xmlns:c16="http://schemas.microsoft.com/office/drawing/2014/chart" uri="{C3380CC4-5D6E-409C-BE32-E72D297353CC}">
                <c16:uniqueId val="{00000009-F899-407D-989C-06E8B1945098}"/>
              </c:ext>
            </c:extLst>
          </c:dPt>
          <c:dPt>
            <c:idx val="4"/>
            <c:invertIfNegative val="0"/>
            <c:bubble3D val="0"/>
            <c:spPr>
              <a:noFill/>
            </c:spPr>
            <c:extLst>
              <c:ext xmlns:c16="http://schemas.microsoft.com/office/drawing/2014/chart" uri="{C3380CC4-5D6E-409C-BE32-E72D297353CC}">
                <c16:uniqueId val="{0000000B-F899-407D-989C-06E8B1945098}"/>
              </c:ext>
            </c:extLst>
          </c:dPt>
          <c:dPt>
            <c:idx val="5"/>
            <c:invertIfNegative val="0"/>
            <c:bubble3D val="0"/>
            <c:spPr>
              <a:noFill/>
            </c:spPr>
            <c:extLst>
              <c:ext xmlns:c16="http://schemas.microsoft.com/office/drawing/2014/chart" uri="{C3380CC4-5D6E-409C-BE32-E72D297353CC}">
                <c16:uniqueId val="{0000000D-F899-407D-989C-06E8B1945098}"/>
              </c:ext>
            </c:extLst>
          </c:dPt>
          <c:dPt>
            <c:idx val="6"/>
            <c:invertIfNegative val="0"/>
            <c:bubble3D val="0"/>
            <c:spPr>
              <a:noFill/>
            </c:spPr>
            <c:extLst>
              <c:ext xmlns:c16="http://schemas.microsoft.com/office/drawing/2014/chart" uri="{C3380CC4-5D6E-409C-BE32-E72D297353CC}">
                <c16:uniqueId val="{0000000F-F899-407D-989C-06E8B1945098}"/>
              </c:ext>
            </c:extLst>
          </c:dPt>
          <c:dLbls>
            <c:dLbl>
              <c:idx val="2"/>
              <c:layout>
                <c:manualLayout>
                  <c:x val="-7.5363647602117959E-2"/>
                  <c:y val="2.33372228704784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99-407D-989C-06E8B1945098}"/>
                </c:ext>
              </c:extLst>
            </c:dLbl>
            <c:dLbl>
              <c:idx val="3"/>
              <c:layout>
                <c:manualLayout>
                  <c:x val="-7.5985207177234199E-2"/>
                  <c:y val="8.55688286933432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99-407D-989C-06E8B1945098}"/>
                </c:ext>
              </c:extLst>
            </c:dLbl>
            <c:dLbl>
              <c:idx val="4"/>
              <c:layout>
                <c:manualLayout>
                  <c:x val="-7.3164169443272156E-2"/>
                  <c:y val="4.66744457409568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899-407D-989C-06E8B1945098}"/>
                </c:ext>
              </c:extLst>
            </c:dLbl>
            <c:dLbl>
              <c:idx val="6"/>
              <c:layout>
                <c:manualLayout>
                  <c:x val="-8.9379643866530162E-2"/>
                  <c:y val="7.0011668611435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899-407D-989C-06E8B1945098}"/>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alojamiento'!$B$47:$B$53</c:f>
              <c:strCache>
                <c:ptCount val="7"/>
                <c:pt idx="0">
                  <c:v>Hotel</c:v>
                </c:pt>
                <c:pt idx="1">
                  <c:v>Apartamento</c:v>
                </c:pt>
                <c:pt idx="2">
                  <c:v>Casa particular</c:v>
                </c:pt>
                <c:pt idx="3">
                  <c:v>Aparthotel</c:v>
                </c:pt>
                <c:pt idx="4">
                  <c:v>Time sharing</c:v>
                </c:pt>
                <c:pt idx="5">
                  <c:v>Turismo rural</c:v>
                </c:pt>
                <c:pt idx="6">
                  <c:v>Otro tipo</c:v>
                </c:pt>
              </c:strCache>
            </c:strRef>
          </c:cat>
          <c:val>
            <c:numRef>
              <c:f>'Tipo y cat de alojamiento'!$E$47:$E$53</c:f>
              <c:numCache>
                <c:formatCode>0.0%</c:formatCode>
                <c:ptCount val="7"/>
                <c:pt idx="0">
                  <c:v>-1.170919259000347E-2</c:v>
                </c:pt>
                <c:pt idx="1">
                  <c:v>-3.4778465936160075E-2</c:v>
                </c:pt>
                <c:pt idx="2">
                  <c:v>3.8035961272475882E-2</c:v>
                </c:pt>
                <c:pt idx="3">
                  <c:v>9.6739130434782661E-2</c:v>
                </c:pt>
                <c:pt idx="4">
                  <c:v>2.695417789757415E-2</c:v>
                </c:pt>
                <c:pt idx="5">
                  <c:v>-0.43333333333333335</c:v>
                </c:pt>
                <c:pt idx="6">
                  <c:v>0.18181818181818188</c:v>
                </c:pt>
              </c:numCache>
            </c:numRef>
          </c:val>
          <c:extLst>
            <c:ext xmlns:c16="http://schemas.microsoft.com/office/drawing/2014/chart" uri="{C3380CC4-5D6E-409C-BE32-E72D297353CC}">
              <c16:uniqueId val="{00000010-F899-407D-989C-06E8B1945098}"/>
            </c:ext>
          </c:extLst>
        </c:ser>
        <c:dLbls>
          <c:showLegendKey val="0"/>
          <c:showVal val="0"/>
          <c:showCatName val="0"/>
          <c:showSerName val="0"/>
          <c:showPercent val="0"/>
          <c:showBubbleSize val="0"/>
        </c:dLbls>
        <c:gapWidth val="35"/>
        <c:axId val="257370752"/>
        <c:axId val="257377824"/>
      </c:barChart>
      <c:catAx>
        <c:axId val="25736585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57388704"/>
        <c:crosses val="autoZero"/>
        <c:auto val="1"/>
        <c:lblAlgn val="ctr"/>
        <c:lblOffset val="1000"/>
        <c:noMultiLvlLbl val="0"/>
      </c:catAx>
      <c:valAx>
        <c:axId val="257388704"/>
        <c:scaling>
          <c:orientation val="minMax"/>
        </c:scaling>
        <c:delete val="1"/>
        <c:axPos val="t"/>
        <c:numFmt formatCode="0.0" sourceLinked="1"/>
        <c:majorTickMark val="out"/>
        <c:minorTickMark val="none"/>
        <c:tickLblPos val="none"/>
        <c:crossAx val="257365856"/>
        <c:crosses val="autoZero"/>
        <c:crossBetween val="between"/>
      </c:valAx>
      <c:valAx>
        <c:axId val="257377824"/>
        <c:scaling>
          <c:orientation val="minMax"/>
        </c:scaling>
        <c:delete val="1"/>
        <c:axPos val="t"/>
        <c:numFmt formatCode="0.0%" sourceLinked="1"/>
        <c:majorTickMark val="out"/>
        <c:minorTickMark val="none"/>
        <c:tickLblPos val="none"/>
        <c:crossAx val="257370752"/>
        <c:crosses val="autoZero"/>
        <c:crossBetween val="between"/>
      </c:valAx>
      <c:catAx>
        <c:axId val="257370752"/>
        <c:scaling>
          <c:orientation val="maxMin"/>
        </c:scaling>
        <c:delete val="1"/>
        <c:axPos val="r"/>
        <c:numFmt formatCode="General" sourceLinked="1"/>
        <c:majorTickMark val="out"/>
        <c:minorTickMark val="none"/>
        <c:tickLblPos val="none"/>
        <c:crossAx val="257377824"/>
        <c:crosses val="max"/>
        <c:auto val="1"/>
        <c:lblAlgn val="ctr"/>
        <c:lblOffset val="100"/>
        <c:noMultiLvlLbl val="0"/>
      </c:catAx>
      <c:spPr>
        <a:noFill/>
      </c:spPr>
    </c:plotArea>
    <c:legend>
      <c:legendPos val="t"/>
      <c:layout>
        <c:manualLayout>
          <c:xMode val="edge"/>
          <c:yMode val="edge"/>
          <c:x val="0"/>
          <c:y val="5.970764156230763E-2"/>
          <c:w val="0.43278453472478434"/>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8626363473392446"/>
          <c:w val="0.66196200645218051"/>
          <c:h val="0.77439313080611005"/>
        </c:manualLayout>
      </c:layout>
      <c:barChart>
        <c:barDir val="bar"/>
        <c:grouping val="clustered"/>
        <c:varyColors val="0"/>
        <c:ser>
          <c:idx val="0"/>
          <c:order val="0"/>
          <c:tx>
            <c:strRef>
              <c:f>Edad!$J$5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Edad!$J$6:$J$12</c:f>
              <c:numCache>
                <c:formatCode>0.0</c:formatCode>
                <c:ptCount val="7"/>
                <c:pt idx="0">
                  <c:v>8.4454545454545453</c:v>
                </c:pt>
                <c:pt idx="1">
                  <c:v>8.418181818181818</c:v>
                </c:pt>
                <c:pt idx="2">
                  <c:v>23.036363636363635</c:v>
                </c:pt>
                <c:pt idx="3">
                  <c:v>10.881818181818181</c:v>
                </c:pt>
                <c:pt idx="4">
                  <c:v>21.390909090909091</c:v>
                </c:pt>
                <c:pt idx="5">
                  <c:v>25.945454545454545</c:v>
                </c:pt>
                <c:pt idx="6">
                  <c:v>1.8818181818181818</c:v>
                </c:pt>
              </c:numCache>
            </c:numRef>
          </c:val>
          <c:extLst>
            <c:ext xmlns:c16="http://schemas.microsoft.com/office/drawing/2014/chart" uri="{C3380CC4-5D6E-409C-BE32-E72D297353CC}">
              <c16:uniqueId val="{00000000-2C49-43B0-A395-6DF07EFB70E7}"/>
            </c:ext>
          </c:extLst>
        </c:ser>
        <c:ser>
          <c:idx val="2"/>
          <c:order val="1"/>
          <c:tx>
            <c:strRef>
              <c:f>Edad!$I$5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Edad!$I$6:$I$12</c:f>
              <c:numCache>
                <c:formatCode>0.0</c:formatCode>
                <c:ptCount val="7"/>
                <c:pt idx="0">
                  <c:v>8.790909090909091</c:v>
                </c:pt>
                <c:pt idx="1">
                  <c:v>8.9090909090909083</c:v>
                </c:pt>
                <c:pt idx="2">
                  <c:v>24.918181818181818</c:v>
                </c:pt>
                <c:pt idx="3">
                  <c:v>11.236363636363636</c:v>
                </c:pt>
                <c:pt idx="4">
                  <c:v>21.318181818181817</c:v>
                </c:pt>
                <c:pt idx="5">
                  <c:v>23.227272727272727</c:v>
                </c:pt>
                <c:pt idx="6">
                  <c:v>1.6</c:v>
                </c:pt>
              </c:numCache>
            </c:numRef>
          </c:val>
          <c:extLst>
            <c:ext xmlns:c16="http://schemas.microsoft.com/office/drawing/2014/chart" uri="{C3380CC4-5D6E-409C-BE32-E72D297353CC}">
              <c16:uniqueId val="{00000001-2C49-43B0-A395-6DF07EFB70E7}"/>
            </c:ext>
          </c:extLst>
        </c:ser>
        <c:dLbls>
          <c:showLegendKey val="0"/>
          <c:showVal val="0"/>
          <c:showCatName val="0"/>
          <c:showSerName val="0"/>
          <c:showPercent val="0"/>
          <c:showBubbleSize val="0"/>
        </c:dLbls>
        <c:gapWidth val="35"/>
        <c:axId val="45948880"/>
        <c:axId val="45958672"/>
      </c:barChart>
      <c:barChart>
        <c:barDir val="bar"/>
        <c:grouping val="clustered"/>
        <c:varyColors val="0"/>
        <c:ser>
          <c:idx val="3"/>
          <c:order val="2"/>
          <c:tx>
            <c:strRef>
              <c:f>Edad!$Q$5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2C49-43B0-A395-6DF07EFB70E7}"/>
              </c:ext>
            </c:extLst>
          </c:dPt>
          <c:dPt>
            <c:idx val="1"/>
            <c:invertIfNegative val="0"/>
            <c:bubble3D val="0"/>
            <c:spPr>
              <a:noFill/>
            </c:spPr>
            <c:extLst>
              <c:ext xmlns:c16="http://schemas.microsoft.com/office/drawing/2014/chart" uri="{C3380CC4-5D6E-409C-BE32-E72D297353CC}">
                <c16:uniqueId val="{00000005-2C49-43B0-A395-6DF07EFB70E7}"/>
              </c:ext>
            </c:extLst>
          </c:dPt>
          <c:dPt>
            <c:idx val="2"/>
            <c:invertIfNegative val="0"/>
            <c:bubble3D val="0"/>
            <c:spPr>
              <a:noFill/>
            </c:spPr>
            <c:extLst>
              <c:ext xmlns:c16="http://schemas.microsoft.com/office/drawing/2014/chart" uri="{C3380CC4-5D6E-409C-BE32-E72D297353CC}">
                <c16:uniqueId val="{00000007-2C49-43B0-A395-6DF07EFB70E7}"/>
              </c:ext>
            </c:extLst>
          </c:dPt>
          <c:dPt>
            <c:idx val="3"/>
            <c:invertIfNegative val="0"/>
            <c:bubble3D val="0"/>
            <c:spPr>
              <a:noFill/>
            </c:spPr>
            <c:extLst>
              <c:ext xmlns:c16="http://schemas.microsoft.com/office/drawing/2014/chart" uri="{C3380CC4-5D6E-409C-BE32-E72D297353CC}">
                <c16:uniqueId val="{00000009-2C49-43B0-A395-6DF07EFB70E7}"/>
              </c:ext>
            </c:extLst>
          </c:dPt>
          <c:dPt>
            <c:idx val="4"/>
            <c:invertIfNegative val="0"/>
            <c:bubble3D val="0"/>
            <c:spPr>
              <a:noFill/>
            </c:spPr>
            <c:extLst>
              <c:ext xmlns:c16="http://schemas.microsoft.com/office/drawing/2014/chart" uri="{C3380CC4-5D6E-409C-BE32-E72D297353CC}">
                <c16:uniqueId val="{0000000B-2C49-43B0-A395-6DF07EFB70E7}"/>
              </c:ext>
            </c:extLst>
          </c:dPt>
          <c:dPt>
            <c:idx val="5"/>
            <c:invertIfNegative val="0"/>
            <c:bubble3D val="0"/>
            <c:spPr>
              <a:noFill/>
            </c:spPr>
            <c:extLst>
              <c:ext xmlns:c16="http://schemas.microsoft.com/office/drawing/2014/chart" uri="{C3380CC4-5D6E-409C-BE32-E72D297353CC}">
                <c16:uniqueId val="{0000000D-2C49-43B0-A395-6DF07EFB70E7}"/>
              </c:ext>
            </c:extLst>
          </c:dPt>
          <c:dPt>
            <c:idx val="6"/>
            <c:invertIfNegative val="0"/>
            <c:bubble3D val="0"/>
            <c:spPr>
              <a:noFill/>
            </c:spPr>
            <c:extLst>
              <c:ext xmlns:c16="http://schemas.microsoft.com/office/drawing/2014/chart" uri="{C3380CC4-5D6E-409C-BE32-E72D297353CC}">
                <c16:uniqueId val="{0000000F-2C49-43B0-A395-6DF07EFB70E7}"/>
              </c:ext>
            </c:extLst>
          </c:dPt>
          <c:dLbls>
            <c:dLbl>
              <c:idx val="2"/>
              <c:layout>
                <c:manualLayout>
                  <c:x val="-2.646391886586543E-3"/>
                  <c:y val="-2.33490078188554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49-43B0-A395-6DF07EFB70E7}"/>
                </c:ext>
              </c:extLst>
            </c:dLbl>
            <c:dLbl>
              <c:idx val="3"/>
              <c:layout>
                <c:manualLayout>
                  <c:x val="-6.6056396836672504E-3"/>
                  <c:y val="1.8386493282035017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49-43B0-A395-6DF07EFB70E7}"/>
                </c:ext>
              </c:extLst>
            </c:dLbl>
            <c:dLbl>
              <c:idx val="4"/>
              <c:layout>
                <c:manualLayout>
                  <c:x val="-7.301917797067501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49-43B0-A395-6DF07EFB70E7}"/>
                </c:ext>
              </c:extLst>
            </c:dLbl>
            <c:dLbl>
              <c:idx val="5"/>
              <c:layout>
                <c:manualLayout>
                  <c:x val="-9.3322570945755245E-2"/>
                  <c:y val="2.3350846468184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49-43B0-A395-6DF07EFB70E7}"/>
                </c:ext>
              </c:extLst>
            </c:dLbl>
            <c:dLbl>
              <c:idx val="6"/>
              <c:layout>
                <c:manualLayout>
                  <c:x val="-8.8792487687154628E-2"/>
                  <c:y val="7.00543780538833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49-43B0-A395-6DF07EFB70E7}"/>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Edad!$Q$6:$Q$12</c:f>
              <c:numCache>
                <c:formatCode>0.0%</c:formatCode>
                <c:ptCount val="7"/>
                <c:pt idx="0">
                  <c:v>-3.9296794208893537E-2</c:v>
                </c:pt>
                <c:pt idx="1">
                  <c:v>-5.5102040816326414E-2</c:v>
                </c:pt>
                <c:pt idx="2">
                  <c:v>-7.5519883254286824E-2</c:v>
                </c:pt>
                <c:pt idx="3">
                  <c:v>-3.1553398058252524E-2</c:v>
                </c:pt>
                <c:pt idx="4">
                  <c:v>3.4115138592751837E-3</c:v>
                </c:pt>
                <c:pt idx="5">
                  <c:v>0.11702544031311146</c:v>
                </c:pt>
                <c:pt idx="6">
                  <c:v>0.17613636363636354</c:v>
                </c:pt>
              </c:numCache>
            </c:numRef>
          </c:val>
          <c:extLst>
            <c:ext xmlns:c16="http://schemas.microsoft.com/office/drawing/2014/chart" uri="{C3380CC4-5D6E-409C-BE32-E72D297353CC}">
              <c16:uniqueId val="{00000010-2C49-43B0-A395-6DF07EFB70E7}"/>
            </c:ext>
          </c:extLst>
        </c:ser>
        <c:dLbls>
          <c:showLegendKey val="0"/>
          <c:showVal val="0"/>
          <c:showCatName val="0"/>
          <c:showSerName val="0"/>
          <c:showPercent val="0"/>
          <c:showBubbleSize val="0"/>
        </c:dLbls>
        <c:gapWidth val="35"/>
        <c:axId val="45963024"/>
        <c:axId val="45969552"/>
      </c:barChart>
      <c:catAx>
        <c:axId val="45948880"/>
        <c:scaling>
          <c:orientation val="maxMin"/>
        </c:scaling>
        <c:delete val="0"/>
        <c:axPos val="l"/>
        <c:numFmt formatCode="General" sourceLinked="0"/>
        <c:majorTickMark val="out"/>
        <c:minorTickMark val="none"/>
        <c:tickLblPos val="low"/>
        <c:txPr>
          <a:bodyPr/>
          <a:lstStyle/>
          <a:p>
            <a:pPr>
              <a:defRPr sz="1400">
                <a:solidFill>
                  <a:schemeClr val="tx1">
                    <a:lumMod val="75000"/>
                    <a:lumOff val="25000"/>
                  </a:schemeClr>
                </a:solidFill>
              </a:defRPr>
            </a:pPr>
            <a:endParaRPr lang="es-ES"/>
          </a:p>
        </c:txPr>
        <c:crossAx val="45958672"/>
        <c:crosses val="autoZero"/>
        <c:auto val="1"/>
        <c:lblAlgn val="ctr"/>
        <c:lblOffset val="100"/>
        <c:noMultiLvlLbl val="0"/>
      </c:catAx>
      <c:valAx>
        <c:axId val="45958672"/>
        <c:scaling>
          <c:orientation val="minMax"/>
        </c:scaling>
        <c:delete val="1"/>
        <c:axPos val="t"/>
        <c:numFmt formatCode="0.0" sourceLinked="1"/>
        <c:majorTickMark val="out"/>
        <c:minorTickMark val="none"/>
        <c:tickLblPos val="none"/>
        <c:crossAx val="45948880"/>
        <c:crosses val="autoZero"/>
        <c:crossBetween val="between"/>
      </c:valAx>
      <c:valAx>
        <c:axId val="45969552"/>
        <c:scaling>
          <c:orientation val="minMax"/>
        </c:scaling>
        <c:delete val="1"/>
        <c:axPos val="t"/>
        <c:numFmt formatCode="0.0%" sourceLinked="1"/>
        <c:majorTickMark val="out"/>
        <c:minorTickMark val="none"/>
        <c:tickLblPos val="none"/>
        <c:crossAx val="45963024"/>
        <c:crosses val="autoZero"/>
        <c:crossBetween val="between"/>
      </c:valAx>
      <c:catAx>
        <c:axId val="45963024"/>
        <c:scaling>
          <c:orientation val="maxMin"/>
        </c:scaling>
        <c:delete val="1"/>
        <c:axPos val="r"/>
        <c:numFmt formatCode="General" sourceLinked="1"/>
        <c:majorTickMark val="out"/>
        <c:minorTickMark val="none"/>
        <c:tickLblPos val="none"/>
        <c:crossAx val="45969552"/>
        <c:crosses val="max"/>
        <c:auto val="1"/>
        <c:lblAlgn val="ctr"/>
        <c:lblOffset val="100"/>
        <c:noMultiLvlLbl val="0"/>
      </c:catAx>
      <c:spPr>
        <a:noFill/>
      </c:spPr>
    </c:plotArea>
    <c:legend>
      <c:legendPos val="t"/>
      <c:layout>
        <c:manualLayout>
          <c:xMode val="edge"/>
          <c:yMode val="edge"/>
          <c:x val="0"/>
          <c:y val="0.11105092598976794"/>
          <c:w val="0.40568708369058426"/>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825420622530201"/>
          <c:y val="0.12392642564241804"/>
          <c:w val="0.63717004958376333"/>
          <c:h val="0.83358076261687453"/>
        </c:manualLayout>
      </c:layout>
      <c:barChart>
        <c:barDir val="bar"/>
        <c:grouping val="clustered"/>
        <c:varyColors val="0"/>
        <c:ser>
          <c:idx val="0"/>
          <c:order val="0"/>
          <c:tx>
            <c:strRef>
              <c:f>'Tipo y cat de alojamiento'!$J$19</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alojamiento'!$B$20:$B$35</c:f>
              <c:strCache>
                <c:ptCount val="16"/>
                <c:pt idx="0">
                  <c:v>Hotel 5*</c:v>
                </c:pt>
                <c:pt idx="1">
                  <c:v>Hotel 4*</c:v>
                </c:pt>
                <c:pt idx="2">
                  <c:v>Hotel 3*</c:v>
                </c:pt>
                <c:pt idx="3">
                  <c:v>Hotel 1 y 2*</c:v>
                </c:pt>
                <c:pt idx="4">
                  <c:v>Aparthotel 4*</c:v>
                </c:pt>
                <c:pt idx="5">
                  <c:v>Aparthotel 3*</c:v>
                </c:pt>
                <c:pt idx="6">
                  <c:v>Aparthotel 1 y 2*</c:v>
                </c:pt>
                <c:pt idx="7">
                  <c:v>Apartam. 3 llaves</c:v>
                </c:pt>
                <c:pt idx="8">
                  <c:v>Apartam. 2 llaves</c:v>
                </c:pt>
                <c:pt idx="9">
                  <c:v>Apartam. 1 llave</c:v>
                </c:pt>
                <c:pt idx="10">
                  <c:v>Casa/apartamento privado</c:v>
                </c:pt>
                <c:pt idx="11">
                  <c:v>Time sharing</c:v>
                </c:pt>
                <c:pt idx="12">
                  <c:v>Casa/hotel rural</c:v>
                </c:pt>
                <c:pt idx="13">
                  <c:v>Camping</c:v>
                </c:pt>
                <c:pt idx="14">
                  <c:v>Otro alojamiento</c:v>
                </c:pt>
                <c:pt idx="15">
                  <c:v>no contesta</c:v>
                </c:pt>
              </c:strCache>
            </c:strRef>
          </c:cat>
          <c:val>
            <c:numRef>
              <c:f>'Tipo y cat de alojamiento'!$J$20:$J$35</c:f>
              <c:numCache>
                <c:formatCode>0.0</c:formatCode>
                <c:ptCount val="16"/>
                <c:pt idx="0">
                  <c:v>9.918181818181818</c:v>
                </c:pt>
                <c:pt idx="1">
                  <c:v>36.054545454545455</c:v>
                </c:pt>
                <c:pt idx="2">
                  <c:v>4.372727272727273</c:v>
                </c:pt>
                <c:pt idx="3">
                  <c:v>0.48181818181818176</c:v>
                </c:pt>
                <c:pt idx="4">
                  <c:v>3.4000000000000004</c:v>
                </c:pt>
                <c:pt idx="5">
                  <c:v>5.2272727272727266</c:v>
                </c:pt>
                <c:pt idx="6">
                  <c:v>0.18181818181818182</c:v>
                </c:pt>
                <c:pt idx="7">
                  <c:v>13</c:v>
                </c:pt>
                <c:pt idx="8">
                  <c:v>3.2090909090909094</c:v>
                </c:pt>
                <c:pt idx="9">
                  <c:v>1.4363636363636363</c:v>
                </c:pt>
                <c:pt idx="10">
                  <c:v>13.636363636363635</c:v>
                </c:pt>
                <c:pt idx="11">
                  <c:v>6.6727272727272728</c:v>
                </c:pt>
                <c:pt idx="12">
                  <c:v>0.30909090909090908</c:v>
                </c:pt>
                <c:pt idx="13">
                  <c:v>2.7272727272727275E-2</c:v>
                </c:pt>
                <c:pt idx="14">
                  <c:v>0.1</c:v>
                </c:pt>
                <c:pt idx="15">
                  <c:v>1.9727272727272729</c:v>
                </c:pt>
              </c:numCache>
            </c:numRef>
          </c:val>
          <c:extLst>
            <c:ext xmlns:c16="http://schemas.microsoft.com/office/drawing/2014/chart" uri="{C3380CC4-5D6E-409C-BE32-E72D297353CC}">
              <c16:uniqueId val="{00000000-CDBC-4B7C-B656-C54C9306D49D}"/>
            </c:ext>
          </c:extLst>
        </c:ser>
        <c:ser>
          <c:idx val="2"/>
          <c:order val="1"/>
          <c:tx>
            <c:strRef>
              <c:f>'Tipo y cat de alojamiento'!$I$19</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alojamiento'!$B$20:$B$35</c:f>
              <c:strCache>
                <c:ptCount val="16"/>
                <c:pt idx="0">
                  <c:v>Hotel 5*</c:v>
                </c:pt>
                <c:pt idx="1">
                  <c:v>Hotel 4*</c:v>
                </c:pt>
                <c:pt idx="2">
                  <c:v>Hotel 3*</c:v>
                </c:pt>
                <c:pt idx="3">
                  <c:v>Hotel 1 y 2*</c:v>
                </c:pt>
                <c:pt idx="4">
                  <c:v>Aparthotel 4*</c:v>
                </c:pt>
                <c:pt idx="5">
                  <c:v>Aparthotel 3*</c:v>
                </c:pt>
                <c:pt idx="6">
                  <c:v>Aparthotel 1 y 2*</c:v>
                </c:pt>
                <c:pt idx="7">
                  <c:v>Apartam. 3 llaves</c:v>
                </c:pt>
                <c:pt idx="8">
                  <c:v>Apartam. 2 llaves</c:v>
                </c:pt>
                <c:pt idx="9">
                  <c:v>Apartam. 1 llave</c:v>
                </c:pt>
                <c:pt idx="10">
                  <c:v>Casa/apartamento privado</c:v>
                </c:pt>
                <c:pt idx="11">
                  <c:v>Time sharing</c:v>
                </c:pt>
                <c:pt idx="12">
                  <c:v>Casa/hotel rural</c:v>
                </c:pt>
                <c:pt idx="13">
                  <c:v>Camping</c:v>
                </c:pt>
                <c:pt idx="14">
                  <c:v>Otro alojamiento</c:v>
                </c:pt>
                <c:pt idx="15">
                  <c:v>no contesta</c:v>
                </c:pt>
              </c:strCache>
            </c:strRef>
          </c:cat>
          <c:val>
            <c:numRef>
              <c:f>'Tipo y cat de alojamiento'!$I$20:$I$35</c:f>
              <c:numCache>
                <c:formatCode>0.0</c:formatCode>
                <c:ptCount val="16"/>
                <c:pt idx="0">
                  <c:v>9.5</c:v>
                </c:pt>
                <c:pt idx="1">
                  <c:v>36.327272727272728</c:v>
                </c:pt>
                <c:pt idx="2">
                  <c:v>5.1181818181818182</c:v>
                </c:pt>
                <c:pt idx="3">
                  <c:v>0.4</c:v>
                </c:pt>
                <c:pt idx="4">
                  <c:v>2.9818181818181819</c:v>
                </c:pt>
                <c:pt idx="5">
                  <c:v>4.8636363636363633</c:v>
                </c:pt>
                <c:pt idx="6">
                  <c:v>0.2</c:v>
                </c:pt>
                <c:pt idx="7">
                  <c:v>13.390909090909091</c:v>
                </c:pt>
                <c:pt idx="8">
                  <c:v>3.790909090909091</c:v>
                </c:pt>
                <c:pt idx="9">
                  <c:v>1.3636363636363635</c:v>
                </c:pt>
                <c:pt idx="10">
                  <c:v>13.145454545454545</c:v>
                </c:pt>
                <c:pt idx="11">
                  <c:v>6.5</c:v>
                </c:pt>
                <c:pt idx="12">
                  <c:v>0.54545454545454541</c:v>
                </c:pt>
                <c:pt idx="13">
                  <c:v>2.7272727272727271E-2</c:v>
                </c:pt>
                <c:pt idx="14">
                  <c:v>7.2727272727272724E-2</c:v>
                </c:pt>
                <c:pt idx="15">
                  <c:v>1.7727272727272727</c:v>
                </c:pt>
              </c:numCache>
            </c:numRef>
          </c:val>
          <c:extLst>
            <c:ext xmlns:c16="http://schemas.microsoft.com/office/drawing/2014/chart" uri="{C3380CC4-5D6E-409C-BE32-E72D297353CC}">
              <c16:uniqueId val="{00000001-CDBC-4B7C-B656-C54C9306D49D}"/>
            </c:ext>
          </c:extLst>
        </c:ser>
        <c:dLbls>
          <c:showLegendKey val="0"/>
          <c:showVal val="0"/>
          <c:showCatName val="0"/>
          <c:showSerName val="0"/>
          <c:showPercent val="0"/>
          <c:showBubbleSize val="0"/>
        </c:dLbls>
        <c:gapWidth val="35"/>
        <c:axId val="257389248"/>
        <c:axId val="257389792"/>
      </c:barChart>
      <c:barChart>
        <c:barDir val="bar"/>
        <c:grouping val="clustered"/>
        <c:varyColors val="0"/>
        <c:ser>
          <c:idx val="3"/>
          <c:order val="2"/>
          <c:tx>
            <c:strRef>
              <c:f>'Tipo y cat de alojamiento'!$Q$19</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CDBC-4B7C-B656-C54C9306D49D}"/>
              </c:ext>
            </c:extLst>
          </c:dPt>
          <c:dPt>
            <c:idx val="1"/>
            <c:invertIfNegative val="0"/>
            <c:bubble3D val="0"/>
            <c:spPr>
              <a:noFill/>
            </c:spPr>
            <c:extLst>
              <c:ext xmlns:c16="http://schemas.microsoft.com/office/drawing/2014/chart" uri="{C3380CC4-5D6E-409C-BE32-E72D297353CC}">
                <c16:uniqueId val="{00000005-CDBC-4B7C-B656-C54C9306D49D}"/>
              </c:ext>
            </c:extLst>
          </c:dPt>
          <c:dPt>
            <c:idx val="2"/>
            <c:invertIfNegative val="0"/>
            <c:bubble3D val="0"/>
            <c:spPr>
              <a:noFill/>
            </c:spPr>
            <c:extLst>
              <c:ext xmlns:c16="http://schemas.microsoft.com/office/drawing/2014/chart" uri="{C3380CC4-5D6E-409C-BE32-E72D297353CC}">
                <c16:uniqueId val="{00000007-CDBC-4B7C-B656-C54C9306D49D}"/>
              </c:ext>
            </c:extLst>
          </c:dPt>
          <c:dPt>
            <c:idx val="3"/>
            <c:invertIfNegative val="0"/>
            <c:bubble3D val="0"/>
            <c:spPr>
              <a:noFill/>
            </c:spPr>
            <c:extLst>
              <c:ext xmlns:c16="http://schemas.microsoft.com/office/drawing/2014/chart" uri="{C3380CC4-5D6E-409C-BE32-E72D297353CC}">
                <c16:uniqueId val="{00000009-CDBC-4B7C-B656-C54C9306D49D}"/>
              </c:ext>
            </c:extLst>
          </c:dPt>
          <c:dPt>
            <c:idx val="4"/>
            <c:invertIfNegative val="0"/>
            <c:bubble3D val="0"/>
            <c:spPr>
              <a:noFill/>
            </c:spPr>
            <c:extLst>
              <c:ext xmlns:c16="http://schemas.microsoft.com/office/drawing/2014/chart" uri="{C3380CC4-5D6E-409C-BE32-E72D297353CC}">
                <c16:uniqueId val="{0000000B-CDBC-4B7C-B656-C54C9306D49D}"/>
              </c:ext>
            </c:extLst>
          </c:dPt>
          <c:dPt>
            <c:idx val="5"/>
            <c:invertIfNegative val="0"/>
            <c:bubble3D val="0"/>
            <c:spPr>
              <a:noFill/>
            </c:spPr>
            <c:extLst>
              <c:ext xmlns:c16="http://schemas.microsoft.com/office/drawing/2014/chart" uri="{C3380CC4-5D6E-409C-BE32-E72D297353CC}">
                <c16:uniqueId val="{0000000D-CDBC-4B7C-B656-C54C9306D49D}"/>
              </c:ext>
            </c:extLst>
          </c:dPt>
          <c:dPt>
            <c:idx val="6"/>
            <c:invertIfNegative val="0"/>
            <c:bubble3D val="0"/>
            <c:spPr>
              <a:noFill/>
            </c:spPr>
            <c:extLst>
              <c:ext xmlns:c16="http://schemas.microsoft.com/office/drawing/2014/chart" uri="{C3380CC4-5D6E-409C-BE32-E72D297353CC}">
                <c16:uniqueId val="{0000000F-CDBC-4B7C-B656-C54C9306D49D}"/>
              </c:ext>
            </c:extLst>
          </c:dPt>
          <c:dPt>
            <c:idx val="7"/>
            <c:invertIfNegative val="0"/>
            <c:bubble3D val="0"/>
            <c:spPr>
              <a:noFill/>
            </c:spPr>
            <c:extLst>
              <c:ext xmlns:c16="http://schemas.microsoft.com/office/drawing/2014/chart" uri="{C3380CC4-5D6E-409C-BE32-E72D297353CC}">
                <c16:uniqueId val="{00000011-CDBC-4B7C-B656-C54C9306D49D}"/>
              </c:ext>
            </c:extLst>
          </c:dPt>
          <c:dPt>
            <c:idx val="8"/>
            <c:invertIfNegative val="0"/>
            <c:bubble3D val="0"/>
            <c:spPr>
              <a:noFill/>
            </c:spPr>
            <c:extLst>
              <c:ext xmlns:c16="http://schemas.microsoft.com/office/drawing/2014/chart" uri="{C3380CC4-5D6E-409C-BE32-E72D297353CC}">
                <c16:uniqueId val="{00000013-CDBC-4B7C-B656-C54C9306D49D}"/>
              </c:ext>
            </c:extLst>
          </c:dPt>
          <c:dPt>
            <c:idx val="9"/>
            <c:invertIfNegative val="0"/>
            <c:bubble3D val="0"/>
            <c:spPr>
              <a:noFill/>
            </c:spPr>
            <c:extLst>
              <c:ext xmlns:c16="http://schemas.microsoft.com/office/drawing/2014/chart" uri="{C3380CC4-5D6E-409C-BE32-E72D297353CC}">
                <c16:uniqueId val="{00000015-CDBC-4B7C-B656-C54C9306D49D}"/>
              </c:ext>
            </c:extLst>
          </c:dPt>
          <c:dPt>
            <c:idx val="10"/>
            <c:invertIfNegative val="0"/>
            <c:bubble3D val="0"/>
            <c:spPr>
              <a:noFill/>
            </c:spPr>
            <c:extLst>
              <c:ext xmlns:c16="http://schemas.microsoft.com/office/drawing/2014/chart" uri="{C3380CC4-5D6E-409C-BE32-E72D297353CC}">
                <c16:uniqueId val="{00000017-CDBC-4B7C-B656-C54C9306D49D}"/>
              </c:ext>
            </c:extLst>
          </c:dPt>
          <c:dPt>
            <c:idx val="11"/>
            <c:invertIfNegative val="0"/>
            <c:bubble3D val="0"/>
            <c:spPr>
              <a:noFill/>
            </c:spPr>
            <c:extLst>
              <c:ext xmlns:c16="http://schemas.microsoft.com/office/drawing/2014/chart" uri="{C3380CC4-5D6E-409C-BE32-E72D297353CC}">
                <c16:uniqueId val="{00000019-CDBC-4B7C-B656-C54C9306D49D}"/>
              </c:ext>
            </c:extLst>
          </c:dPt>
          <c:dPt>
            <c:idx val="12"/>
            <c:invertIfNegative val="0"/>
            <c:bubble3D val="0"/>
            <c:spPr>
              <a:noFill/>
            </c:spPr>
            <c:extLst>
              <c:ext xmlns:c16="http://schemas.microsoft.com/office/drawing/2014/chart" uri="{C3380CC4-5D6E-409C-BE32-E72D297353CC}">
                <c16:uniqueId val="{0000001B-CDBC-4B7C-B656-C54C9306D49D}"/>
              </c:ext>
            </c:extLst>
          </c:dPt>
          <c:dPt>
            <c:idx val="13"/>
            <c:invertIfNegative val="0"/>
            <c:bubble3D val="0"/>
            <c:spPr>
              <a:noFill/>
            </c:spPr>
            <c:extLst>
              <c:ext xmlns:c16="http://schemas.microsoft.com/office/drawing/2014/chart" uri="{C3380CC4-5D6E-409C-BE32-E72D297353CC}">
                <c16:uniqueId val="{0000001D-CDBC-4B7C-B656-C54C9306D49D}"/>
              </c:ext>
            </c:extLst>
          </c:dPt>
          <c:dPt>
            <c:idx val="14"/>
            <c:invertIfNegative val="0"/>
            <c:bubble3D val="0"/>
            <c:spPr>
              <a:noFill/>
            </c:spPr>
            <c:extLst>
              <c:ext xmlns:c16="http://schemas.microsoft.com/office/drawing/2014/chart" uri="{C3380CC4-5D6E-409C-BE32-E72D297353CC}">
                <c16:uniqueId val="{0000001F-CDBC-4B7C-B656-C54C9306D49D}"/>
              </c:ext>
            </c:extLst>
          </c:dPt>
          <c:dPt>
            <c:idx val="15"/>
            <c:invertIfNegative val="0"/>
            <c:bubble3D val="0"/>
            <c:spPr>
              <a:noFill/>
            </c:spPr>
            <c:extLst>
              <c:ext xmlns:c16="http://schemas.microsoft.com/office/drawing/2014/chart" uri="{C3380CC4-5D6E-409C-BE32-E72D297353CC}">
                <c16:uniqueId val="{00000021-CDBC-4B7C-B656-C54C9306D49D}"/>
              </c:ext>
            </c:extLst>
          </c:dPt>
          <c:dLbls>
            <c:dLbl>
              <c:idx val="0"/>
              <c:layout>
                <c:manualLayout>
                  <c:x val="-7.7768235502053265E-2"/>
                  <c:y val="1.392398894273181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BC-4B7C-B656-C54C9306D49D}"/>
                </c:ext>
              </c:extLst>
            </c:dLbl>
            <c:dLbl>
              <c:idx val="3"/>
              <c:layout>
                <c:manualLayout>
                  <c:x val="-9.0823445928907787E-2"/>
                  <c:y val="3.5366931918656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BC-4B7C-B656-C54C9306D49D}"/>
                </c:ext>
              </c:extLst>
            </c:dLbl>
            <c:dLbl>
              <c:idx val="4"/>
              <c:layout>
                <c:manualLayout>
                  <c:x val="-8.9764450071435936E-2"/>
                  <c:y val="1.76834659593280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BC-4B7C-B656-C54C9306D49D}"/>
                </c:ext>
              </c:extLst>
            </c:dLbl>
            <c:dLbl>
              <c:idx val="5"/>
              <c:layout>
                <c:manualLayout>
                  <c:x val="-7.6192448354482092E-2"/>
                  <c:y val="1.76834659593280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BC-4B7C-B656-C54C9306D49D}"/>
                </c:ext>
              </c:extLst>
            </c:dLbl>
            <c:dLbl>
              <c:idx val="9"/>
              <c:layout>
                <c:manualLayout>
                  <c:x val="-7.1674951395057793E-2"/>
                  <c:y val="1.2967725232572088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DBC-4B7C-B656-C54C9306D49D}"/>
                </c:ext>
              </c:extLst>
            </c:dLbl>
            <c:dLbl>
              <c:idx val="10"/>
              <c:layout>
                <c:manualLayout>
                  <c:x val="-7.3354687044507996E-2"/>
                  <c:y val="1.76834659593280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DBC-4B7C-B656-C54C9306D49D}"/>
                </c:ext>
              </c:extLst>
            </c:dLbl>
            <c:dLbl>
              <c:idx val="11"/>
              <c:layout>
                <c:manualLayout>
                  <c:x val="-7.3217455347232271E-2"/>
                  <c:y val="3.53669319186573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DBC-4B7C-B656-C54C9306D49D}"/>
                </c:ext>
              </c:extLst>
            </c:dLbl>
            <c:dLbl>
              <c:idx val="13"/>
              <c:layout>
                <c:manualLayout>
                  <c:x val="-7.496097012480706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DBC-4B7C-B656-C54C9306D49D}"/>
                </c:ext>
              </c:extLst>
            </c:dLbl>
            <c:dLbl>
              <c:idx val="14"/>
              <c:layout>
                <c:manualLayout>
                  <c:x val="-9.223330896937848E-2"/>
                  <c:y val="1.2967725232572088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DBC-4B7C-B656-C54C9306D49D}"/>
                </c:ext>
              </c:extLst>
            </c:dLbl>
            <c:dLbl>
              <c:idx val="15"/>
              <c:layout>
                <c:manualLayout>
                  <c:x val="-8.88922008127657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DBC-4B7C-B656-C54C9306D49D}"/>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alojamiento'!$B$20:$B$35</c:f>
              <c:strCache>
                <c:ptCount val="16"/>
                <c:pt idx="0">
                  <c:v>Hotel 5*</c:v>
                </c:pt>
                <c:pt idx="1">
                  <c:v>Hotel 4*</c:v>
                </c:pt>
                <c:pt idx="2">
                  <c:v>Hotel 3*</c:v>
                </c:pt>
                <c:pt idx="3">
                  <c:v>Hotel 1 y 2*</c:v>
                </c:pt>
                <c:pt idx="4">
                  <c:v>Aparthotel 4*</c:v>
                </c:pt>
                <c:pt idx="5">
                  <c:v>Aparthotel 3*</c:v>
                </c:pt>
                <c:pt idx="6">
                  <c:v>Aparthotel 1 y 2*</c:v>
                </c:pt>
                <c:pt idx="7">
                  <c:v>Apartam. 3 llaves</c:v>
                </c:pt>
                <c:pt idx="8">
                  <c:v>Apartam. 2 llaves</c:v>
                </c:pt>
                <c:pt idx="9">
                  <c:v>Apartam. 1 llave</c:v>
                </c:pt>
                <c:pt idx="10">
                  <c:v>Casa/apartamento privado</c:v>
                </c:pt>
                <c:pt idx="11">
                  <c:v>Time sharing</c:v>
                </c:pt>
                <c:pt idx="12">
                  <c:v>Casa/hotel rural</c:v>
                </c:pt>
                <c:pt idx="13">
                  <c:v>Camping</c:v>
                </c:pt>
                <c:pt idx="14">
                  <c:v>Otro alojamiento</c:v>
                </c:pt>
                <c:pt idx="15">
                  <c:v>no contesta</c:v>
                </c:pt>
              </c:strCache>
            </c:strRef>
          </c:cat>
          <c:val>
            <c:numRef>
              <c:f>'Tipo y cat de alojamiento'!$Q$20:$Q$35</c:f>
              <c:numCache>
                <c:formatCode>0.0%</c:formatCode>
                <c:ptCount val="16"/>
                <c:pt idx="0">
                  <c:v>4.4019138755980736E-2</c:v>
                </c:pt>
                <c:pt idx="1">
                  <c:v>-7.5075075075075048E-3</c:v>
                </c:pt>
                <c:pt idx="2">
                  <c:v>-0.14564831261101241</c:v>
                </c:pt>
                <c:pt idx="3">
                  <c:v>0.20454545454545436</c:v>
                </c:pt>
                <c:pt idx="4">
                  <c:v>0.14024390243902451</c:v>
                </c:pt>
                <c:pt idx="5">
                  <c:v>7.4766355140186924E-2</c:v>
                </c:pt>
                <c:pt idx="6">
                  <c:v>-9.0909090909090939E-2</c:v>
                </c:pt>
                <c:pt idx="7">
                  <c:v>-2.9192124915139117E-2</c:v>
                </c:pt>
                <c:pt idx="8">
                  <c:v>-0.1534772182254196</c:v>
                </c:pt>
                <c:pt idx="9">
                  <c:v>5.3333333333333455E-2</c:v>
                </c:pt>
                <c:pt idx="10">
                  <c:v>3.734439834024883E-2</c:v>
                </c:pt>
                <c:pt idx="11">
                  <c:v>2.657342657342654E-2</c:v>
                </c:pt>
                <c:pt idx="12">
                  <c:v>-0.43333333333333335</c:v>
                </c:pt>
                <c:pt idx="13">
                  <c:v>2.2204460492503131E-16</c:v>
                </c:pt>
                <c:pt idx="14">
                  <c:v>0.37500000000000022</c:v>
                </c:pt>
                <c:pt idx="15">
                  <c:v>0.11282051282051286</c:v>
                </c:pt>
              </c:numCache>
            </c:numRef>
          </c:val>
          <c:extLst>
            <c:ext xmlns:c16="http://schemas.microsoft.com/office/drawing/2014/chart" uri="{C3380CC4-5D6E-409C-BE32-E72D297353CC}">
              <c16:uniqueId val="{00000022-CDBC-4B7C-B656-C54C9306D49D}"/>
            </c:ext>
          </c:extLst>
        </c:ser>
        <c:dLbls>
          <c:showLegendKey val="0"/>
          <c:showVal val="0"/>
          <c:showCatName val="0"/>
          <c:showSerName val="0"/>
          <c:showPercent val="0"/>
          <c:showBubbleSize val="0"/>
        </c:dLbls>
        <c:gapWidth val="35"/>
        <c:axId val="257368576"/>
        <c:axId val="257356608"/>
      </c:barChart>
      <c:catAx>
        <c:axId val="257389248"/>
        <c:scaling>
          <c:orientation val="maxMin"/>
        </c:scaling>
        <c:delete val="0"/>
        <c:axPos val="l"/>
        <c:numFmt formatCode="General" sourceLinked="0"/>
        <c:majorTickMark val="out"/>
        <c:minorTickMark val="none"/>
        <c:tickLblPos val="low"/>
        <c:txPr>
          <a:bodyPr/>
          <a:lstStyle/>
          <a:p>
            <a:pPr>
              <a:defRPr sz="1400">
                <a:solidFill>
                  <a:schemeClr val="tx1">
                    <a:lumMod val="75000"/>
                    <a:lumOff val="25000"/>
                  </a:schemeClr>
                </a:solidFill>
              </a:defRPr>
            </a:pPr>
            <a:endParaRPr lang="es-ES"/>
          </a:p>
        </c:txPr>
        <c:crossAx val="257389792"/>
        <c:crosses val="autoZero"/>
        <c:auto val="1"/>
        <c:lblAlgn val="ctr"/>
        <c:lblOffset val="100"/>
        <c:noMultiLvlLbl val="0"/>
      </c:catAx>
      <c:valAx>
        <c:axId val="257389792"/>
        <c:scaling>
          <c:orientation val="minMax"/>
        </c:scaling>
        <c:delete val="1"/>
        <c:axPos val="t"/>
        <c:numFmt formatCode="0.0" sourceLinked="1"/>
        <c:majorTickMark val="out"/>
        <c:minorTickMark val="none"/>
        <c:tickLblPos val="none"/>
        <c:crossAx val="257389248"/>
        <c:crosses val="autoZero"/>
        <c:crossBetween val="between"/>
      </c:valAx>
      <c:valAx>
        <c:axId val="257356608"/>
        <c:scaling>
          <c:orientation val="minMax"/>
        </c:scaling>
        <c:delete val="1"/>
        <c:axPos val="t"/>
        <c:numFmt formatCode="0.0%" sourceLinked="1"/>
        <c:majorTickMark val="out"/>
        <c:minorTickMark val="none"/>
        <c:tickLblPos val="none"/>
        <c:crossAx val="257368576"/>
        <c:crosses val="autoZero"/>
        <c:crossBetween val="between"/>
      </c:valAx>
      <c:catAx>
        <c:axId val="257368576"/>
        <c:scaling>
          <c:orientation val="maxMin"/>
        </c:scaling>
        <c:delete val="1"/>
        <c:axPos val="r"/>
        <c:numFmt formatCode="General" sourceLinked="1"/>
        <c:majorTickMark val="out"/>
        <c:minorTickMark val="none"/>
        <c:tickLblPos val="none"/>
        <c:crossAx val="257356608"/>
        <c:crosses val="max"/>
        <c:auto val="1"/>
        <c:lblAlgn val="ctr"/>
        <c:lblOffset val="100"/>
        <c:noMultiLvlLbl val="0"/>
      </c:catAx>
      <c:spPr>
        <a:noFill/>
      </c:spPr>
    </c:plotArea>
    <c:legend>
      <c:legendPos val="t"/>
      <c:layout>
        <c:manualLayout>
          <c:xMode val="edge"/>
          <c:yMode val="edge"/>
          <c:x val="0"/>
          <c:y val="5.5643740818869789E-2"/>
          <c:w val="0.44739058108524193"/>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media mercados'!$B$3</c:f>
          <c:strCache>
            <c:ptCount val="1"/>
            <c:pt idx="0">
              <c:v>Duración de la estancia* según mercados (noches)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9.7986821577372762E-2"/>
          <c:w val="0.74116994024445804"/>
          <c:h val="0.83701308665088192"/>
        </c:manualLayout>
      </c:layout>
      <c:barChart>
        <c:barDir val="bar"/>
        <c:grouping val="clustered"/>
        <c:varyColors val="0"/>
        <c:ser>
          <c:idx val="2"/>
          <c:order val="0"/>
          <c:tx>
            <c:strRef>
              <c:f>'Estancia media mercados'!$E$28</c:f>
              <c:strCache>
                <c:ptCount val="1"/>
                <c:pt idx="0">
                  <c:v>2015</c:v>
                </c:pt>
              </c:strCache>
            </c:strRef>
          </c:tx>
          <c:spPr>
            <a:solidFill>
              <a:schemeClr val="accent6"/>
            </a:solidFill>
            <a:scene3d>
              <a:camera prst="orthographicFront"/>
              <a:lightRig rig="threePt" dir="t"/>
            </a:scene3d>
            <a:sp3d/>
          </c:spPr>
          <c:invertIfNegative val="0"/>
          <c:dPt>
            <c:idx val="3"/>
            <c:invertIfNegative val="0"/>
            <c:bubble3D val="0"/>
            <c:extLst>
              <c:ext xmlns:c16="http://schemas.microsoft.com/office/drawing/2014/chart" uri="{C3380CC4-5D6E-409C-BE32-E72D297353CC}">
                <c16:uniqueId val="{00000000-A5BF-4F09-B21D-91399DDF36E1}"/>
              </c:ext>
            </c:extLst>
          </c:dPt>
          <c:dPt>
            <c:idx val="8"/>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2-A5BF-4F09-B21D-91399DDF36E1}"/>
              </c:ext>
            </c:extLst>
          </c:dPt>
          <c:dPt>
            <c:idx val="12"/>
            <c:invertIfNegative val="0"/>
            <c:bubble3D val="0"/>
            <c:extLst>
              <c:ext xmlns:c16="http://schemas.microsoft.com/office/drawing/2014/chart" uri="{C3380CC4-5D6E-409C-BE32-E72D297353CC}">
                <c16:uniqueId val="{00000003-A5BF-4F09-B21D-91399DDF36E1}"/>
              </c:ext>
            </c:extLst>
          </c:dPt>
          <c:dLbls>
            <c:numFmt formatCode="#,##0.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media mercados'!$B$29:$B$44</c:f>
              <c:strCache>
                <c:ptCount val="16"/>
                <c:pt idx="0">
                  <c:v>Rusia</c:v>
                </c:pt>
                <c:pt idx="1">
                  <c:v>Alemania</c:v>
                </c:pt>
                <c:pt idx="2">
                  <c:v>Noruega</c:v>
                </c:pt>
                <c:pt idx="3">
                  <c:v>Suecia</c:v>
                </c:pt>
                <c:pt idx="4">
                  <c:v>Suiza + Austria</c:v>
                </c:pt>
                <c:pt idx="5">
                  <c:v>Bélgica</c:v>
                </c:pt>
                <c:pt idx="6">
                  <c:v>Italia</c:v>
                </c:pt>
                <c:pt idx="7">
                  <c:v>Holanda</c:v>
                </c:pt>
                <c:pt idx="8">
                  <c:v>Todos los países</c:v>
                </c:pt>
                <c:pt idx="9">
                  <c:v>Reino Unido</c:v>
                </c:pt>
                <c:pt idx="10">
                  <c:v>Finlandia</c:v>
                </c:pt>
                <c:pt idx="11">
                  <c:v>Irlanda </c:v>
                </c:pt>
                <c:pt idx="12">
                  <c:v>Francia</c:v>
                </c:pt>
                <c:pt idx="13">
                  <c:v>Dinamarca</c:v>
                </c:pt>
                <c:pt idx="14">
                  <c:v>Península</c:v>
                </c:pt>
                <c:pt idx="15">
                  <c:v>España</c:v>
                </c:pt>
              </c:strCache>
            </c:strRef>
          </c:cat>
          <c:val>
            <c:numRef>
              <c:f>'Estancia media mercados'!$E$29:$E$44</c:f>
              <c:numCache>
                <c:formatCode>0.0</c:formatCode>
                <c:ptCount val="16"/>
                <c:pt idx="0">
                  <c:v>13.568807339449537</c:v>
                </c:pt>
                <c:pt idx="1">
                  <c:v>12.17037552155772</c:v>
                </c:pt>
                <c:pt idx="2">
                  <c:v>11.845132743362836</c:v>
                </c:pt>
                <c:pt idx="3">
                  <c:v>11.381773399014774</c:v>
                </c:pt>
                <c:pt idx="4">
                  <c:v>10.706976744186052</c:v>
                </c:pt>
                <c:pt idx="5">
                  <c:v>10.480225988700564</c:v>
                </c:pt>
                <c:pt idx="6">
                  <c:v>10.03954802259887</c:v>
                </c:pt>
                <c:pt idx="7">
                  <c:v>9.7830985915492938</c:v>
                </c:pt>
                <c:pt idx="8">
                  <c:v>9.7369090909091156</c:v>
                </c:pt>
                <c:pt idx="9">
                  <c:v>9.5991399904443231</c:v>
                </c:pt>
                <c:pt idx="10">
                  <c:v>9.4859437751004041</c:v>
                </c:pt>
                <c:pt idx="11">
                  <c:v>8.7195121951219487</c:v>
                </c:pt>
                <c:pt idx="12">
                  <c:v>8.5361990950226243</c:v>
                </c:pt>
                <c:pt idx="13">
                  <c:v>8.2614107883817436</c:v>
                </c:pt>
                <c:pt idx="14">
                  <c:v>7.2582216808769724</c:v>
                </c:pt>
                <c:pt idx="15">
                  <c:v>7.1842105263157885</c:v>
                </c:pt>
              </c:numCache>
            </c:numRef>
          </c:val>
          <c:extLst>
            <c:ext xmlns:c16="http://schemas.microsoft.com/office/drawing/2014/chart" uri="{C3380CC4-5D6E-409C-BE32-E72D297353CC}">
              <c16:uniqueId val="{00000004-A5BF-4F09-B21D-91399DDF36E1}"/>
            </c:ext>
          </c:extLst>
        </c:ser>
        <c:dLbls>
          <c:showLegendKey val="0"/>
          <c:showVal val="0"/>
          <c:showCatName val="0"/>
          <c:showSerName val="0"/>
          <c:showPercent val="0"/>
          <c:showBubbleSize val="0"/>
        </c:dLbls>
        <c:gapWidth val="35"/>
        <c:axId val="257363680"/>
        <c:axId val="257368032"/>
      </c:barChart>
      <c:barChart>
        <c:barDir val="bar"/>
        <c:grouping val="clustered"/>
        <c:varyColors val="0"/>
        <c:ser>
          <c:idx val="3"/>
          <c:order val="1"/>
          <c:tx>
            <c:strRef>
              <c:f>'Estancia media mercados'!$F$28</c:f>
              <c:strCache>
                <c:ptCount val="1"/>
                <c:pt idx="0">
                  <c:v>dif. 13/12</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A5BF-4F09-B21D-91399DDF36E1}"/>
              </c:ext>
            </c:extLst>
          </c:dPt>
          <c:dPt>
            <c:idx val="1"/>
            <c:invertIfNegative val="0"/>
            <c:bubble3D val="0"/>
            <c:spPr>
              <a:noFill/>
            </c:spPr>
            <c:extLst>
              <c:ext xmlns:c16="http://schemas.microsoft.com/office/drawing/2014/chart" uri="{C3380CC4-5D6E-409C-BE32-E72D297353CC}">
                <c16:uniqueId val="{00000008-A5BF-4F09-B21D-91399DDF36E1}"/>
              </c:ext>
            </c:extLst>
          </c:dPt>
          <c:dPt>
            <c:idx val="2"/>
            <c:invertIfNegative val="0"/>
            <c:bubble3D val="0"/>
            <c:spPr>
              <a:noFill/>
            </c:spPr>
            <c:extLst>
              <c:ext xmlns:c16="http://schemas.microsoft.com/office/drawing/2014/chart" uri="{C3380CC4-5D6E-409C-BE32-E72D297353CC}">
                <c16:uniqueId val="{0000000A-A5BF-4F09-B21D-91399DDF36E1}"/>
              </c:ext>
            </c:extLst>
          </c:dPt>
          <c:dPt>
            <c:idx val="3"/>
            <c:invertIfNegative val="0"/>
            <c:bubble3D val="0"/>
            <c:spPr>
              <a:noFill/>
            </c:spPr>
            <c:extLst>
              <c:ext xmlns:c16="http://schemas.microsoft.com/office/drawing/2014/chart" uri="{C3380CC4-5D6E-409C-BE32-E72D297353CC}">
                <c16:uniqueId val="{0000000C-A5BF-4F09-B21D-91399DDF36E1}"/>
              </c:ext>
            </c:extLst>
          </c:dPt>
          <c:dPt>
            <c:idx val="4"/>
            <c:invertIfNegative val="0"/>
            <c:bubble3D val="0"/>
            <c:spPr>
              <a:noFill/>
            </c:spPr>
            <c:extLst>
              <c:ext xmlns:c16="http://schemas.microsoft.com/office/drawing/2014/chart" uri="{C3380CC4-5D6E-409C-BE32-E72D297353CC}">
                <c16:uniqueId val="{0000000E-A5BF-4F09-B21D-91399DDF36E1}"/>
              </c:ext>
            </c:extLst>
          </c:dPt>
          <c:dPt>
            <c:idx val="5"/>
            <c:invertIfNegative val="0"/>
            <c:bubble3D val="0"/>
            <c:spPr>
              <a:noFill/>
            </c:spPr>
            <c:extLst>
              <c:ext xmlns:c16="http://schemas.microsoft.com/office/drawing/2014/chart" uri="{C3380CC4-5D6E-409C-BE32-E72D297353CC}">
                <c16:uniqueId val="{00000010-A5BF-4F09-B21D-91399DDF36E1}"/>
              </c:ext>
            </c:extLst>
          </c:dPt>
          <c:dPt>
            <c:idx val="6"/>
            <c:invertIfNegative val="0"/>
            <c:bubble3D val="0"/>
            <c:spPr>
              <a:noFill/>
            </c:spPr>
            <c:extLst>
              <c:ext xmlns:c16="http://schemas.microsoft.com/office/drawing/2014/chart" uri="{C3380CC4-5D6E-409C-BE32-E72D297353CC}">
                <c16:uniqueId val="{00000012-A5BF-4F09-B21D-91399DDF36E1}"/>
              </c:ext>
            </c:extLst>
          </c:dPt>
          <c:dPt>
            <c:idx val="7"/>
            <c:invertIfNegative val="0"/>
            <c:bubble3D val="0"/>
            <c:spPr>
              <a:noFill/>
            </c:spPr>
            <c:extLst>
              <c:ext xmlns:c16="http://schemas.microsoft.com/office/drawing/2014/chart" uri="{C3380CC4-5D6E-409C-BE32-E72D297353CC}">
                <c16:uniqueId val="{00000014-A5BF-4F09-B21D-91399DDF36E1}"/>
              </c:ext>
            </c:extLst>
          </c:dPt>
          <c:dPt>
            <c:idx val="8"/>
            <c:invertIfNegative val="0"/>
            <c:bubble3D val="0"/>
            <c:spPr>
              <a:noFill/>
            </c:spPr>
            <c:extLst>
              <c:ext xmlns:c16="http://schemas.microsoft.com/office/drawing/2014/chart" uri="{C3380CC4-5D6E-409C-BE32-E72D297353CC}">
                <c16:uniqueId val="{00000016-A5BF-4F09-B21D-91399DDF36E1}"/>
              </c:ext>
            </c:extLst>
          </c:dPt>
          <c:dPt>
            <c:idx val="9"/>
            <c:invertIfNegative val="0"/>
            <c:bubble3D val="0"/>
            <c:spPr>
              <a:noFill/>
            </c:spPr>
            <c:extLst>
              <c:ext xmlns:c16="http://schemas.microsoft.com/office/drawing/2014/chart" uri="{C3380CC4-5D6E-409C-BE32-E72D297353CC}">
                <c16:uniqueId val="{00000018-A5BF-4F09-B21D-91399DDF36E1}"/>
              </c:ext>
            </c:extLst>
          </c:dPt>
          <c:dPt>
            <c:idx val="10"/>
            <c:invertIfNegative val="0"/>
            <c:bubble3D val="0"/>
            <c:spPr>
              <a:noFill/>
            </c:spPr>
            <c:extLst>
              <c:ext xmlns:c16="http://schemas.microsoft.com/office/drawing/2014/chart" uri="{C3380CC4-5D6E-409C-BE32-E72D297353CC}">
                <c16:uniqueId val="{0000001A-A5BF-4F09-B21D-91399DDF36E1}"/>
              </c:ext>
            </c:extLst>
          </c:dPt>
          <c:dPt>
            <c:idx val="11"/>
            <c:invertIfNegative val="0"/>
            <c:bubble3D val="0"/>
            <c:spPr>
              <a:noFill/>
            </c:spPr>
            <c:extLst>
              <c:ext xmlns:c16="http://schemas.microsoft.com/office/drawing/2014/chart" uri="{C3380CC4-5D6E-409C-BE32-E72D297353CC}">
                <c16:uniqueId val="{0000001C-A5BF-4F09-B21D-91399DDF36E1}"/>
              </c:ext>
            </c:extLst>
          </c:dPt>
          <c:dPt>
            <c:idx val="12"/>
            <c:invertIfNegative val="0"/>
            <c:bubble3D val="0"/>
            <c:spPr>
              <a:noFill/>
            </c:spPr>
            <c:extLst>
              <c:ext xmlns:c16="http://schemas.microsoft.com/office/drawing/2014/chart" uri="{C3380CC4-5D6E-409C-BE32-E72D297353CC}">
                <c16:uniqueId val="{0000001E-A5BF-4F09-B21D-91399DDF36E1}"/>
              </c:ext>
            </c:extLst>
          </c:dPt>
          <c:dPt>
            <c:idx val="13"/>
            <c:invertIfNegative val="0"/>
            <c:bubble3D val="0"/>
            <c:spPr>
              <a:noFill/>
            </c:spPr>
            <c:extLst>
              <c:ext xmlns:c16="http://schemas.microsoft.com/office/drawing/2014/chart" uri="{C3380CC4-5D6E-409C-BE32-E72D297353CC}">
                <c16:uniqueId val="{00000020-A5BF-4F09-B21D-91399DDF36E1}"/>
              </c:ext>
            </c:extLst>
          </c:dPt>
          <c:dPt>
            <c:idx val="14"/>
            <c:invertIfNegative val="0"/>
            <c:bubble3D val="0"/>
            <c:spPr>
              <a:noFill/>
            </c:spPr>
            <c:extLst>
              <c:ext xmlns:c16="http://schemas.microsoft.com/office/drawing/2014/chart" uri="{C3380CC4-5D6E-409C-BE32-E72D297353CC}">
                <c16:uniqueId val="{00000022-A5BF-4F09-B21D-91399DDF36E1}"/>
              </c:ext>
            </c:extLst>
          </c:dPt>
          <c:dPt>
            <c:idx val="15"/>
            <c:invertIfNegative val="0"/>
            <c:bubble3D val="0"/>
            <c:spPr>
              <a:noFill/>
            </c:spPr>
            <c:extLst>
              <c:ext xmlns:c16="http://schemas.microsoft.com/office/drawing/2014/chart" uri="{C3380CC4-5D6E-409C-BE32-E72D297353CC}">
                <c16:uniqueId val="{00000024-A5BF-4F09-B21D-91399DDF36E1}"/>
              </c:ext>
            </c:extLst>
          </c:dPt>
          <c:dPt>
            <c:idx val="17"/>
            <c:invertIfNegative val="0"/>
            <c:bubble3D val="0"/>
            <c:spPr>
              <a:noFill/>
            </c:spPr>
            <c:extLst>
              <c:ext xmlns:c16="http://schemas.microsoft.com/office/drawing/2014/chart" uri="{C3380CC4-5D6E-409C-BE32-E72D297353CC}">
                <c16:uniqueId val="{00000028-A5BF-4F09-B21D-91399DDF36E1}"/>
              </c:ext>
            </c:extLst>
          </c:dPt>
          <c:dLbls>
            <c:dLbl>
              <c:idx val="0"/>
              <c:layout>
                <c:manualLayout>
                  <c:x val="-0.1449438891233468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BF-4F09-B21D-91399DDF36E1}"/>
                </c:ext>
              </c:extLst>
            </c:dLbl>
            <c:dLbl>
              <c:idx val="1"/>
              <c:layout>
                <c:manualLayout>
                  <c:x val="-0.10979585104474802"/>
                  <c:y val="1.709381962475411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5BF-4F09-B21D-91399DDF36E1}"/>
                </c:ext>
              </c:extLst>
            </c:dLbl>
            <c:dLbl>
              <c:idx val="2"/>
              <c:layout>
                <c:manualLayout>
                  <c:x val="-0.14870029941759327"/>
                  <c:y val="3.418763924950822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5BF-4F09-B21D-91399DDF36E1}"/>
                </c:ext>
              </c:extLst>
            </c:dLbl>
            <c:dLbl>
              <c:idx val="3"/>
              <c:layout>
                <c:manualLayout>
                  <c:x val="-0.15703027983789281"/>
                  <c:y val="3.418763924950822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5BF-4F09-B21D-91399DDF36E1}"/>
                </c:ext>
              </c:extLst>
            </c:dLbl>
            <c:dLbl>
              <c:idx val="4"/>
              <c:layout>
                <c:manualLayout>
                  <c:x val="-0.1464119567666047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5BF-4F09-B21D-91399DDF36E1}"/>
                </c:ext>
              </c:extLst>
            </c:dLbl>
            <c:dLbl>
              <c:idx val="6"/>
              <c:layout>
                <c:manualLayout>
                  <c:x val="-7.7386708429698844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5BF-4F09-B21D-91399DDF36E1}"/>
                </c:ext>
              </c:extLst>
            </c:dLbl>
            <c:dLbl>
              <c:idx val="7"/>
              <c:layout>
                <c:manualLayout>
                  <c:x val="-8.7364780870327688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5BF-4F09-B21D-91399DDF36E1}"/>
                </c:ext>
              </c:extLst>
            </c:dLbl>
            <c:dLbl>
              <c:idx val="8"/>
              <c:layout>
                <c:manualLayout>
                  <c:x val="-8.9017463676228939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5BF-4F09-B21D-91399DDF36E1}"/>
                </c:ext>
              </c:extLst>
            </c:dLbl>
            <c:dLbl>
              <c:idx val="9"/>
              <c:layout>
                <c:manualLayout>
                  <c:x val="-9.239087128847282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5BF-4F09-B21D-91399DDF36E1}"/>
                </c:ext>
              </c:extLst>
            </c:dLbl>
            <c:dLbl>
              <c:idx val="11"/>
              <c:layout>
                <c:manualLayout>
                  <c:x val="-7.8787225942398106E-2"/>
                  <c:y val="1.3675055699803292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5BF-4F09-B21D-91399DDF36E1}"/>
                </c:ext>
              </c:extLst>
            </c:dLbl>
            <c:dLbl>
              <c:idx val="14"/>
              <c:layout>
                <c:manualLayout>
                  <c:x val="-7.818107829027340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5BF-4F09-B21D-91399DDF36E1}"/>
                </c:ext>
              </c:extLst>
            </c:dLbl>
            <c:dLbl>
              <c:idx val="15"/>
              <c:layout>
                <c:manualLayout>
                  <c:x val="-8.1112294877962163E-2"/>
                  <c:y val="1.3675055699803292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5BF-4F09-B21D-91399DDF36E1}"/>
                </c:ext>
              </c:extLst>
            </c:dLbl>
            <c:numFmt formatCode="#,##0.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media mercados'!$B$29:$B$44</c:f>
              <c:strCache>
                <c:ptCount val="16"/>
                <c:pt idx="0">
                  <c:v>Rusia</c:v>
                </c:pt>
                <c:pt idx="1">
                  <c:v>Alemania</c:v>
                </c:pt>
                <c:pt idx="2">
                  <c:v>Noruega</c:v>
                </c:pt>
                <c:pt idx="3">
                  <c:v>Suecia</c:v>
                </c:pt>
                <c:pt idx="4">
                  <c:v>Suiza + Austria</c:v>
                </c:pt>
                <c:pt idx="5">
                  <c:v>Bélgica</c:v>
                </c:pt>
                <c:pt idx="6">
                  <c:v>Italia</c:v>
                </c:pt>
                <c:pt idx="7">
                  <c:v>Holanda</c:v>
                </c:pt>
                <c:pt idx="8">
                  <c:v>Todos los países</c:v>
                </c:pt>
                <c:pt idx="9">
                  <c:v>Reino Unido</c:v>
                </c:pt>
                <c:pt idx="10">
                  <c:v>Finlandia</c:v>
                </c:pt>
                <c:pt idx="11">
                  <c:v>Irlanda </c:v>
                </c:pt>
                <c:pt idx="12">
                  <c:v>Francia</c:v>
                </c:pt>
                <c:pt idx="13">
                  <c:v>Dinamarca</c:v>
                </c:pt>
                <c:pt idx="14">
                  <c:v>Península</c:v>
                </c:pt>
                <c:pt idx="15">
                  <c:v>España</c:v>
                </c:pt>
              </c:strCache>
            </c:strRef>
          </c:cat>
          <c:val>
            <c:numRef>
              <c:f>'Estancia media mercados'!$F$29:$F$44</c:f>
              <c:numCache>
                <c:formatCode>0.00</c:formatCode>
                <c:ptCount val="16"/>
                <c:pt idx="0">
                  <c:v>1.6801997445128212</c:v>
                </c:pt>
                <c:pt idx="1">
                  <c:v>0.8121765968265553</c:v>
                </c:pt>
                <c:pt idx="2">
                  <c:v>1.7192334627873027</c:v>
                </c:pt>
                <c:pt idx="3">
                  <c:v>1.9134476071595614</c:v>
                </c:pt>
                <c:pt idx="4">
                  <c:v>1.6658808537750893</c:v>
                </c:pt>
                <c:pt idx="5">
                  <c:v>-1.1532050963434273</c:v>
                </c:pt>
                <c:pt idx="6">
                  <c:v>5.6554825319951263E-2</c:v>
                </c:pt>
                <c:pt idx="7">
                  <c:v>0.28919615252490871</c:v>
                </c:pt>
                <c:pt idx="8">
                  <c:v>0.32772727272729796</c:v>
                </c:pt>
                <c:pt idx="9">
                  <c:v>0.40637780432909842</c:v>
                </c:pt>
                <c:pt idx="10">
                  <c:v>-0.4091611200044909</c:v>
                </c:pt>
                <c:pt idx="11">
                  <c:v>8.9209164818914388E-2</c:v>
                </c:pt>
                <c:pt idx="12">
                  <c:v>-0.77675934018520465</c:v>
                </c:pt>
                <c:pt idx="13">
                  <c:v>-0.28046113280051799</c:v>
                </c:pt>
                <c:pt idx="14">
                  <c:v>7.5078461612068992E-2</c:v>
                </c:pt>
                <c:pt idx="15">
                  <c:v>9.4869799267113031E-2</c:v>
                </c:pt>
              </c:numCache>
            </c:numRef>
          </c:val>
          <c:extLst>
            <c:ext xmlns:c16="http://schemas.microsoft.com/office/drawing/2014/chart" uri="{C3380CC4-5D6E-409C-BE32-E72D297353CC}">
              <c16:uniqueId val="{00000029-A5BF-4F09-B21D-91399DDF36E1}"/>
            </c:ext>
          </c:extLst>
        </c:ser>
        <c:dLbls>
          <c:showLegendKey val="0"/>
          <c:showVal val="0"/>
          <c:showCatName val="0"/>
          <c:showSerName val="0"/>
          <c:showPercent val="0"/>
          <c:showBubbleSize val="0"/>
        </c:dLbls>
        <c:gapWidth val="35"/>
        <c:axId val="257378368"/>
        <c:axId val="257359328"/>
      </c:barChart>
      <c:catAx>
        <c:axId val="25736368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57368032"/>
        <c:crosses val="autoZero"/>
        <c:auto val="1"/>
        <c:lblAlgn val="ctr"/>
        <c:lblOffset val="1000"/>
        <c:noMultiLvlLbl val="0"/>
      </c:catAx>
      <c:valAx>
        <c:axId val="257368032"/>
        <c:scaling>
          <c:orientation val="minMax"/>
        </c:scaling>
        <c:delete val="1"/>
        <c:axPos val="t"/>
        <c:numFmt formatCode="0.0" sourceLinked="1"/>
        <c:majorTickMark val="out"/>
        <c:minorTickMark val="none"/>
        <c:tickLblPos val="none"/>
        <c:crossAx val="257363680"/>
        <c:crosses val="autoZero"/>
        <c:crossBetween val="between"/>
      </c:valAx>
      <c:valAx>
        <c:axId val="257359328"/>
        <c:scaling>
          <c:orientation val="minMax"/>
        </c:scaling>
        <c:delete val="1"/>
        <c:axPos val="t"/>
        <c:numFmt formatCode="0.00" sourceLinked="1"/>
        <c:majorTickMark val="out"/>
        <c:minorTickMark val="none"/>
        <c:tickLblPos val="none"/>
        <c:crossAx val="257378368"/>
        <c:crosses val="autoZero"/>
        <c:crossBetween val="between"/>
      </c:valAx>
      <c:catAx>
        <c:axId val="257378368"/>
        <c:scaling>
          <c:orientation val="maxMin"/>
        </c:scaling>
        <c:delete val="1"/>
        <c:axPos val="r"/>
        <c:numFmt formatCode="General" sourceLinked="1"/>
        <c:majorTickMark val="out"/>
        <c:minorTickMark val="none"/>
        <c:tickLblPos val="none"/>
        <c:crossAx val="257359328"/>
        <c:crosses val="max"/>
        <c:auto val="1"/>
        <c:lblAlgn val="ctr"/>
        <c:lblOffset val="100"/>
        <c:noMultiLvlLbl val="0"/>
      </c:catAx>
      <c:spPr>
        <a:noFill/>
      </c:spPr>
    </c:plotArea>
    <c:legend>
      <c:legendPos val="t"/>
      <c:layout>
        <c:manualLayout>
          <c:xMode val="edge"/>
          <c:yMode val="edge"/>
          <c:x val="0"/>
          <c:y val="4.0735054971275435E-2"/>
          <c:w val="0.32510877702456104"/>
          <c:h val="3.3262779215535117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326888867437975"/>
          <c:w val="0.74116994024445804"/>
          <c:h val="0.76738787686565457"/>
        </c:manualLayout>
      </c:layout>
      <c:barChart>
        <c:barDir val="bar"/>
        <c:grouping val="clustered"/>
        <c:varyColors val="0"/>
        <c:ser>
          <c:idx val="0"/>
          <c:order val="0"/>
          <c:tx>
            <c:strRef>
              <c:f>'servicios contratados'!$E$5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contratados'!$B$6:$B$11</c:f>
              <c:strCache>
                <c:ptCount val="6"/>
                <c:pt idx="0">
                  <c:v>Desayuno</c:v>
                </c:pt>
                <c:pt idx="1">
                  <c:v>Media pensión</c:v>
                </c:pt>
                <c:pt idx="2">
                  <c:v>Pensión completa</c:v>
                </c:pt>
                <c:pt idx="3">
                  <c:v>Todo incluido</c:v>
                </c:pt>
                <c:pt idx="4">
                  <c:v>No contrata pensión alimenticia</c:v>
                </c:pt>
                <c:pt idx="5">
                  <c:v>No contesta</c:v>
                </c:pt>
              </c:strCache>
            </c:strRef>
          </c:cat>
          <c:val>
            <c:numRef>
              <c:f>'servicios contratados'!$E$6:$E$11</c:f>
              <c:numCache>
                <c:formatCode>0.0</c:formatCode>
                <c:ptCount val="6"/>
                <c:pt idx="0">
                  <c:v>12.227272727272727</c:v>
                </c:pt>
                <c:pt idx="1">
                  <c:v>22.900000000000002</c:v>
                </c:pt>
                <c:pt idx="2">
                  <c:v>5.1818181818181817</c:v>
                </c:pt>
                <c:pt idx="3">
                  <c:v>23</c:v>
                </c:pt>
                <c:pt idx="4">
                  <c:v>30.2</c:v>
                </c:pt>
                <c:pt idx="5">
                  <c:v>6.4909090909090903</c:v>
                </c:pt>
              </c:numCache>
            </c:numRef>
          </c:val>
          <c:extLst>
            <c:ext xmlns:c16="http://schemas.microsoft.com/office/drawing/2014/chart" uri="{C3380CC4-5D6E-409C-BE32-E72D297353CC}">
              <c16:uniqueId val="{00000000-7DDC-4EA3-BA73-54C347DCD1B6}"/>
            </c:ext>
          </c:extLst>
        </c:ser>
        <c:ser>
          <c:idx val="2"/>
          <c:order val="1"/>
          <c:tx>
            <c:strRef>
              <c:f>'servicios contratados'!$D$5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contratados'!$B$6:$B$11</c:f>
              <c:strCache>
                <c:ptCount val="6"/>
                <c:pt idx="0">
                  <c:v>Desayuno</c:v>
                </c:pt>
                <c:pt idx="1">
                  <c:v>Media pensión</c:v>
                </c:pt>
                <c:pt idx="2">
                  <c:v>Pensión completa</c:v>
                </c:pt>
                <c:pt idx="3">
                  <c:v>Todo incluido</c:v>
                </c:pt>
                <c:pt idx="4">
                  <c:v>No contrata pensión alimenticia</c:v>
                </c:pt>
                <c:pt idx="5">
                  <c:v>No contesta</c:v>
                </c:pt>
              </c:strCache>
            </c:strRef>
          </c:cat>
          <c:val>
            <c:numRef>
              <c:f>'servicios contratados'!$D$6:$D$11</c:f>
              <c:numCache>
                <c:formatCode>0.0</c:formatCode>
                <c:ptCount val="6"/>
                <c:pt idx="0">
                  <c:v>12.50909090909091</c:v>
                </c:pt>
                <c:pt idx="1">
                  <c:v>23.463636363636365</c:v>
                </c:pt>
                <c:pt idx="2">
                  <c:v>5.8272727272727272</c:v>
                </c:pt>
                <c:pt idx="3">
                  <c:v>21.8</c:v>
                </c:pt>
                <c:pt idx="4">
                  <c:v>27.845454545454544</c:v>
                </c:pt>
                <c:pt idx="5">
                  <c:v>8.5545454545454547</c:v>
                </c:pt>
              </c:numCache>
            </c:numRef>
          </c:val>
          <c:extLst>
            <c:ext xmlns:c16="http://schemas.microsoft.com/office/drawing/2014/chart" uri="{C3380CC4-5D6E-409C-BE32-E72D297353CC}">
              <c16:uniqueId val="{00000001-7DDC-4EA3-BA73-54C347DCD1B6}"/>
            </c:ext>
          </c:extLst>
        </c:ser>
        <c:dLbls>
          <c:showLegendKey val="0"/>
          <c:showVal val="0"/>
          <c:showCatName val="0"/>
          <c:showSerName val="0"/>
          <c:showPercent val="0"/>
          <c:showBubbleSize val="0"/>
        </c:dLbls>
        <c:gapWidth val="35"/>
        <c:axId val="257366944"/>
        <c:axId val="257367488"/>
      </c:barChart>
      <c:barChart>
        <c:barDir val="bar"/>
        <c:grouping val="clustered"/>
        <c:varyColors val="0"/>
        <c:ser>
          <c:idx val="3"/>
          <c:order val="2"/>
          <c:tx>
            <c:strRef>
              <c:f>'servicios contratados'!$G$5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7DDC-4EA3-BA73-54C347DCD1B6}"/>
              </c:ext>
            </c:extLst>
          </c:dPt>
          <c:dPt>
            <c:idx val="1"/>
            <c:invertIfNegative val="0"/>
            <c:bubble3D val="0"/>
            <c:spPr>
              <a:noFill/>
            </c:spPr>
            <c:extLst>
              <c:ext xmlns:c16="http://schemas.microsoft.com/office/drawing/2014/chart" uri="{C3380CC4-5D6E-409C-BE32-E72D297353CC}">
                <c16:uniqueId val="{00000005-7DDC-4EA3-BA73-54C347DCD1B6}"/>
              </c:ext>
            </c:extLst>
          </c:dPt>
          <c:dPt>
            <c:idx val="2"/>
            <c:invertIfNegative val="0"/>
            <c:bubble3D val="0"/>
            <c:spPr>
              <a:noFill/>
            </c:spPr>
            <c:extLst>
              <c:ext xmlns:c16="http://schemas.microsoft.com/office/drawing/2014/chart" uri="{C3380CC4-5D6E-409C-BE32-E72D297353CC}">
                <c16:uniqueId val="{00000007-7DDC-4EA3-BA73-54C347DCD1B6}"/>
              </c:ext>
            </c:extLst>
          </c:dPt>
          <c:dPt>
            <c:idx val="3"/>
            <c:invertIfNegative val="0"/>
            <c:bubble3D val="0"/>
            <c:spPr>
              <a:noFill/>
            </c:spPr>
            <c:extLst>
              <c:ext xmlns:c16="http://schemas.microsoft.com/office/drawing/2014/chart" uri="{C3380CC4-5D6E-409C-BE32-E72D297353CC}">
                <c16:uniqueId val="{00000009-7DDC-4EA3-BA73-54C347DCD1B6}"/>
              </c:ext>
            </c:extLst>
          </c:dPt>
          <c:dPt>
            <c:idx val="4"/>
            <c:invertIfNegative val="0"/>
            <c:bubble3D val="0"/>
            <c:spPr>
              <a:noFill/>
            </c:spPr>
            <c:extLst>
              <c:ext xmlns:c16="http://schemas.microsoft.com/office/drawing/2014/chart" uri="{C3380CC4-5D6E-409C-BE32-E72D297353CC}">
                <c16:uniqueId val="{0000000B-7DDC-4EA3-BA73-54C347DCD1B6}"/>
              </c:ext>
            </c:extLst>
          </c:dPt>
          <c:dPt>
            <c:idx val="5"/>
            <c:invertIfNegative val="0"/>
            <c:bubble3D val="0"/>
            <c:spPr>
              <a:noFill/>
            </c:spPr>
            <c:extLst>
              <c:ext xmlns:c16="http://schemas.microsoft.com/office/drawing/2014/chart" uri="{C3380CC4-5D6E-409C-BE32-E72D297353CC}">
                <c16:uniqueId val="{0000000D-7DDC-4EA3-BA73-54C347DCD1B6}"/>
              </c:ext>
            </c:extLst>
          </c:dPt>
          <c:dPt>
            <c:idx val="6"/>
            <c:invertIfNegative val="0"/>
            <c:bubble3D val="0"/>
            <c:spPr>
              <a:noFill/>
            </c:spPr>
            <c:extLst>
              <c:ext xmlns:c16="http://schemas.microsoft.com/office/drawing/2014/chart" uri="{C3380CC4-5D6E-409C-BE32-E72D297353CC}">
                <c16:uniqueId val="{0000000F-7DDC-4EA3-BA73-54C347DCD1B6}"/>
              </c:ext>
            </c:extLst>
          </c:dPt>
          <c:dLbls>
            <c:dLbl>
              <c:idx val="3"/>
              <c:layout>
                <c:manualLayout>
                  <c:x val="-7.5842499307381933E-2"/>
                  <c:y val="7.00525394045525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DC-4EA3-BA73-54C347DCD1B6}"/>
                </c:ext>
              </c:extLst>
            </c:dLbl>
            <c:dLbl>
              <c:idx val="4"/>
              <c:layout>
                <c:manualLayout>
                  <c:x val="-7.4188914697027195E-2"/>
                  <c:y val="7.00525394045534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DC-4EA3-BA73-54C347DCD1B6}"/>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contratados'!$B$6:$B$11</c:f>
              <c:strCache>
                <c:ptCount val="6"/>
                <c:pt idx="0">
                  <c:v>Desayuno</c:v>
                </c:pt>
                <c:pt idx="1">
                  <c:v>Media pensión</c:v>
                </c:pt>
                <c:pt idx="2">
                  <c:v>Pensión completa</c:v>
                </c:pt>
                <c:pt idx="3">
                  <c:v>Todo incluido</c:v>
                </c:pt>
                <c:pt idx="4">
                  <c:v>No contrata pensión alimenticia</c:v>
                </c:pt>
                <c:pt idx="5">
                  <c:v>No contesta</c:v>
                </c:pt>
              </c:strCache>
            </c:strRef>
          </c:cat>
          <c:val>
            <c:numRef>
              <c:f>'servicios contratados'!$G$6:$G$11</c:f>
              <c:numCache>
                <c:formatCode>0.0%</c:formatCode>
                <c:ptCount val="6"/>
                <c:pt idx="0">
                  <c:v>-2.2529069767441956E-2</c:v>
                </c:pt>
                <c:pt idx="1">
                  <c:v>-2.4021697016660126E-2</c:v>
                </c:pt>
                <c:pt idx="2">
                  <c:v>-0.11076443057722307</c:v>
                </c:pt>
                <c:pt idx="3">
                  <c:v>5.504587155963292E-2</c:v>
                </c:pt>
                <c:pt idx="4">
                  <c:v>8.4557623245184566E-2</c:v>
                </c:pt>
                <c:pt idx="5">
                  <c:v>-0.24123273113708832</c:v>
                </c:pt>
              </c:numCache>
            </c:numRef>
          </c:val>
          <c:extLst>
            <c:ext xmlns:c16="http://schemas.microsoft.com/office/drawing/2014/chart" uri="{C3380CC4-5D6E-409C-BE32-E72D297353CC}">
              <c16:uniqueId val="{00000010-7DDC-4EA3-BA73-54C347DCD1B6}"/>
            </c:ext>
          </c:extLst>
        </c:ser>
        <c:dLbls>
          <c:showLegendKey val="0"/>
          <c:showVal val="0"/>
          <c:showCatName val="0"/>
          <c:showSerName val="0"/>
          <c:showPercent val="0"/>
          <c:showBubbleSize val="0"/>
        </c:dLbls>
        <c:gapWidth val="35"/>
        <c:axId val="257380544"/>
        <c:axId val="257369120"/>
      </c:barChart>
      <c:catAx>
        <c:axId val="25736694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57367488"/>
        <c:crosses val="autoZero"/>
        <c:auto val="1"/>
        <c:lblAlgn val="ctr"/>
        <c:lblOffset val="1000"/>
        <c:noMultiLvlLbl val="0"/>
      </c:catAx>
      <c:valAx>
        <c:axId val="257367488"/>
        <c:scaling>
          <c:orientation val="minMax"/>
        </c:scaling>
        <c:delete val="1"/>
        <c:axPos val="t"/>
        <c:numFmt formatCode="0.0" sourceLinked="1"/>
        <c:majorTickMark val="out"/>
        <c:minorTickMark val="none"/>
        <c:tickLblPos val="none"/>
        <c:crossAx val="257366944"/>
        <c:crosses val="autoZero"/>
        <c:crossBetween val="between"/>
      </c:valAx>
      <c:valAx>
        <c:axId val="257369120"/>
        <c:scaling>
          <c:orientation val="minMax"/>
        </c:scaling>
        <c:delete val="1"/>
        <c:axPos val="t"/>
        <c:numFmt formatCode="0.0%" sourceLinked="1"/>
        <c:majorTickMark val="out"/>
        <c:minorTickMark val="none"/>
        <c:tickLblPos val="none"/>
        <c:crossAx val="257380544"/>
        <c:crosses val="autoZero"/>
        <c:crossBetween val="between"/>
      </c:valAx>
      <c:catAx>
        <c:axId val="257380544"/>
        <c:scaling>
          <c:orientation val="maxMin"/>
        </c:scaling>
        <c:delete val="1"/>
        <c:axPos val="r"/>
        <c:numFmt formatCode="General" sourceLinked="1"/>
        <c:majorTickMark val="out"/>
        <c:minorTickMark val="none"/>
        <c:tickLblPos val="none"/>
        <c:crossAx val="257369120"/>
        <c:crosses val="max"/>
        <c:auto val="1"/>
        <c:lblAlgn val="ctr"/>
        <c:lblOffset val="100"/>
        <c:noMultiLvlLbl val="0"/>
      </c:catAx>
      <c:spPr>
        <a:noFill/>
      </c:spPr>
    </c:plotArea>
    <c:legend>
      <c:legendPos val="t"/>
      <c:layout>
        <c:manualLayout>
          <c:xMode val="edge"/>
          <c:yMode val="edge"/>
          <c:x val="0"/>
          <c:y val="0.1250614338706785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395305026124071"/>
          <c:w val="0.74116994024445804"/>
          <c:h val="0.82892026639193461"/>
        </c:manualLayout>
      </c:layout>
      <c:barChart>
        <c:barDir val="bar"/>
        <c:grouping val="clustered"/>
        <c:varyColors val="0"/>
        <c:ser>
          <c:idx val="0"/>
          <c:order val="0"/>
          <c:tx>
            <c:strRef>
              <c:f>'servicios contratados'!$E$18</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contratados'!$B$19:$B$27</c:f>
              <c:strCache>
                <c:ptCount val="9"/>
                <c:pt idx="0">
                  <c:v>Vuelo</c:v>
                </c:pt>
                <c:pt idx="1">
                  <c:v>Alojamiento</c:v>
                </c:pt>
                <c:pt idx="2">
                  <c:v>Pensión alimenticia</c:v>
                </c:pt>
                <c:pt idx="3">
                  <c:v>Transporte Alojamiento-Aeropuerto</c:v>
                </c:pt>
                <c:pt idx="4">
                  <c:v>Alquiler de coche</c:v>
                </c:pt>
                <c:pt idx="5">
                  <c:v>Excursiones</c:v>
                </c:pt>
                <c:pt idx="6">
                  <c:v>Crucero</c:v>
                </c:pt>
                <c:pt idx="7">
                  <c:v>Actividades Deportivas</c:v>
                </c:pt>
                <c:pt idx="8">
                  <c:v>Tratamientos de salud</c:v>
                </c:pt>
              </c:strCache>
            </c:strRef>
          </c:cat>
          <c:val>
            <c:numRef>
              <c:f>'servicios contratados'!$E$19:$E$27</c:f>
              <c:numCache>
                <c:formatCode>0.0</c:formatCode>
                <c:ptCount val="9"/>
                <c:pt idx="0">
                  <c:v>99.945454545454552</c:v>
                </c:pt>
                <c:pt idx="1">
                  <c:v>82.154545454545456</c:v>
                </c:pt>
                <c:pt idx="2">
                  <c:v>61.527272727272731</c:v>
                </c:pt>
                <c:pt idx="3">
                  <c:v>52.618181818181817</c:v>
                </c:pt>
                <c:pt idx="4">
                  <c:v>13.636363636363635</c:v>
                </c:pt>
                <c:pt idx="5">
                  <c:v>2.8909090909090907</c:v>
                </c:pt>
                <c:pt idx="6">
                  <c:v>0.11818181818181819</c:v>
                </c:pt>
                <c:pt idx="7">
                  <c:v>0.49090909090909091</c:v>
                </c:pt>
                <c:pt idx="8">
                  <c:v>0.22727272727272727</c:v>
                </c:pt>
              </c:numCache>
            </c:numRef>
          </c:val>
          <c:extLst>
            <c:ext xmlns:c16="http://schemas.microsoft.com/office/drawing/2014/chart" uri="{C3380CC4-5D6E-409C-BE32-E72D297353CC}">
              <c16:uniqueId val="{00000000-1893-47D1-AE38-E7B62B0AD246}"/>
            </c:ext>
          </c:extLst>
        </c:ser>
        <c:ser>
          <c:idx val="2"/>
          <c:order val="1"/>
          <c:tx>
            <c:strRef>
              <c:f>'servicios contratados'!$D$18</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contratados'!$B$19:$B$27</c:f>
              <c:strCache>
                <c:ptCount val="9"/>
                <c:pt idx="0">
                  <c:v>Vuelo</c:v>
                </c:pt>
                <c:pt idx="1">
                  <c:v>Alojamiento</c:v>
                </c:pt>
                <c:pt idx="2">
                  <c:v>Pensión alimenticia</c:v>
                </c:pt>
                <c:pt idx="3">
                  <c:v>Transporte Alojamiento-Aeropuerto</c:v>
                </c:pt>
                <c:pt idx="4">
                  <c:v>Alquiler de coche</c:v>
                </c:pt>
                <c:pt idx="5">
                  <c:v>Excursiones</c:v>
                </c:pt>
                <c:pt idx="6">
                  <c:v>Crucero</c:v>
                </c:pt>
                <c:pt idx="7">
                  <c:v>Actividades Deportivas</c:v>
                </c:pt>
                <c:pt idx="8">
                  <c:v>Tratamientos de salud</c:v>
                </c:pt>
              </c:strCache>
            </c:strRef>
          </c:cat>
          <c:val>
            <c:numRef>
              <c:f>'servicios contratados'!$D$19:$D$27</c:f>
              <c:numCache>
                <c:formatCode>0.0</c:formatCode>
                <c:ptCount val="9"/>
                <c:pt idx="0">
                  <c:v>99.990909090909085</c:v>
                </c:pt>
                <c:pt idx="1">
                  <c:v>81.881818181818176</c:v>
                </c:pt>
                <c:pt idx="2">
                  <c:v>62.245454545454542</c:v>
                </c:pt>
                <c:pt idx="3">
                  <c:v>55.236363636363635</c:v>
                </c:pt>
                <c:pt idx="4">
                  <c:v>13.172727272727272</c:v>
                </c:pt>
                <c:pt idx="5">
                  <c:v>2.581818181818182</c:v>
                </c:pt>
                <c:pt idx="6">
                  <c:v>0.14545454545454545</c:v>
                </c:pt>
                <c:pt idx="7">
                  <c:v>0.30909090909090908</c:v>
                </c:pt>
                <c:pt idx="8">
                  <c:v>0.16363636363636364</c:v>
                </c:pt>
              </c:numCache>
            </c:numRef>
          </c:val>
          <c:extLst>
            <c:ext xmlns:c16="http://schemas.microsoft.com/office/drawing/2014/chart" uri="{C3380CC4-5D6E-409C-BE32-E72D297353CC}">
              <c16:uniqueId val="{00000001-1893-47D1-AE38-E7B62B0AD246}"/>
            </c:ext>
          </c:extLst>
        </c:ser>
        <c:dLbls>
          <c:showLegendKey val="0"/>
          <c:showVal val="0"/>
          <c:showCatName val="0"/>
          <c:showSerName val="0"/>
          <c:showPercent val="0"/>
          <c:showBubbleSize val="0"/>
        </c:dLbls>
        <c:gapWidth val="35"/>
        <c:axId val="208260288"/>
        <c:axId val="208268448"/>
      </c:barChart>
      <c:barChart>
        <c:barDir val="bar"/>
        <c:grouping val="clustered"/>
        <c:varyColors val="0"/>
        <c:ser>
          <c:idx val="3"/>
          <c:order val="2"/>
          <c:tx>
            <c:strRef>
              <c:f>'servicios contratados'!$G$18</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1893-47D1-AE38-E7B62B0AD246}"/>
              </c:ext>
            </c:extLst>
          </c:dPt>
          <c:dPt>
            <c:idx val="1"/>
            <c:invertIfNegative val="0"/>
            <c:bubble3D val="0"/>
            <c:spPr>
              <a:noFill/>
            </c:spPr>
            <c:extLst>
              <c:ext xmlns:c16="http://schemas.microsoft.com/office/drawing/2014/chart" uri="{C3380CC4-5D6E-409C-BE32-E72D297353CC}">
                <c16:uniqueId val="{00000005-1893-47D1-AE38-E7B62B0AD246}"/>
              </c:ext>
            </c:extLst>
          </c:dPt>
          <c:dPt>
            <c:idx val="2"/>
            <c:invertIfNegative val="0"/>
            <c:bubble3D val="0"/>
            <c:spPr>
              <a:noFill/>
            </c:spPr>
            <c:extLst>
              <c:ext xmlns:c16="http://schemas.microsoft.com/office/drawing/2014/chart" uri="{C3380CC4-5D6E-409C-BE32-E72D297353CC}">
                <c16:uniqueId val="{00000007-1893-47D1-AE38-E7B62B0AD246}"/>
              </c:ext>
            </c:extLst>
          </c:dPt>
          <c:dPt>
            <c:idx val="3"/>
            <c:invertIfNegative val="0"/>
            <c:bubble3D val="0"/>
            <c:spPr>
              <a:noFill/>
            </c:spPr>
            <c:extLst>
              <c:ext xmlns:c16="http://schemas.microsoft.com/office/drawing/2014/chart" uri="{C3380CC4-5D6E-409C-BE32-E72D297353CC}">
                <c16:uniqueId val="{00000009-1893-47D1-AE38-E7B62B0AD246}"/>
              </c:ext>
            </c:extLst>
          </c:dPt>
          <c:dPt>
            <c:idx val="4"/>
            <c:invertIfNegative val="0"/>
            <c:bubble3D val="0"/>
            <c:spPr>
              <a:noFill/>
            </c:spPr>
            <c:extLst>
              <c:ext xmlns:c16="http://schemas.microsoft.com/office/drawing/2014/chart" uri="{C3380CC4-5D6E-409C-BE32-E72D297353CC}">
                <c16:uniqueId val="{0000000B-1893-47D1-AE38-E7B62B0AD246}"/>
              </c:ext>
            </c:extLst>
          </c:dPt>
          <c:dPt>
            <c:idx val="5"/>
            <c:invertIfNegative val="0"/>
            <c:bubble3D val="0"/>
            <c:spPr>
              <a:noFill/>
            </c:spPr>
            <c:extLst>
              <c:ext xmlns:c16="http://schemas.microsoft.com/office/drawing/2014/chart" uri="{C3380CC4-5D6E-409C-BE32-E72D297353CC}">
                <c16:uniqueId val="{0000000D-1893-47D1-AE38-E7B62B0AD246}"/>
              </c:ext>
            </c:extLst>
          </c:dPt>
          <c:dPt>
            <c:idx val="6"/>
            <c:invertIfNegative val="0"/>
            <c:bubble3D val="0"/>
            <c:spPr>
              <a:noFill/>
            </c:spPr>
            <c:extLst>
              <c:ext xmlns:c16="http://schemas.microsoft.com/office/drawing/2014/chart" uri="{C3380CC4-5D6E-409C-BE32-E72D297353CC}">
                <c16:uniqueId val="{0000000F-1893-47D1-AE38-E7B62B0AD246}"/>
              </c:ext>
            </c:extLst>
          </c:dPt>
          <c:dPt>
            <c:idx val="7"/>
            <c:invertIfNegative val="0"/>
            <c:bubble3D val="0"/>
            <c:spPr>
              <a:noFill/>
            </c:spPr>
            <c:extLst>
              <c:ext xmlns:c16="http://schemas.microsoft.com/office/drawing/2014/chart" uri="{C3380CC4-5D6E-409C-BE32-E72D297353CC}">
                <c16:uniqueId val="{00000011-1893-47D1-AE38-E7B62B0AD246}"/>
              </c:ext>
            </c:extLst>
          </c:dPt>
          <c:dPt>
            <c:idx val="8"/>
            <c:invertIfNegative val="0"/>
            <c:bubble3D val="0"/>
            <c:spPr>
              <a:noFill/>
            </c:spPr>
            <c:extLst>
              <c:ext xmlns:c16="http://schemas.microsoft.com/office/drawing/2014/chart" uri="{C3380CC4-5D6E-409C-BE32-E72D297353CC}">
                <c16:uniqueId val="{00000013-1893-47D1-AE38-E7B62B0AD246}"/>
              </c:ext>
            </c:extLst>
          </c:dPt>
          <c:dLbls>
            <c:dLbl>
              <c:idx val="1"/>
              <c:layout>
                <c:manualLayout>
                  <c:x val="-7.5051568861992407E-2"/>
                  <c:y val="2.33663257046140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93-47D1-AE38-E7B62B0AD246}"/>
                </c:ext>
              </c:extLst>
            </c:dLbl>
            <c:dLbl>
              <c:idx val="4"/>
              <c:layout>
                <c:manualLayout>
                  <c:x val="-7.3085813737603519E-2"/>
                  <c:y val="7.00934579439252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93-47D1-AE38-E7B62B0AD246}"/>
                </c:ext>
              </c:extLst>
            </c:dLbl>
            <c:dLbl>
              <c:idx val="5"/>
              <c:layout>
                <c:manualLayout>
                  <c:x val="-8.7991873718984898E-2"/>
                  <c:y val="8.566879227826537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93-47D1-AE38-E7B62B0AD246}"/>
                </c:ext>
              </c:extLst>
            </c:dLbl>
            <c:dLbl>
              <c:idx val="7"/>
              <c:layout>
                <c:manualLayout>
                  <c:x val="-9.1822609679846318E-2"/>
                  <c:y val="2.33663257046140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893-47D1-AE38-E7B62B0AD246}"/>
                </c:ext>
              </c:extLst>
            </c:dLbl>
            <c:dLbl>
              <c:idx val="8"/>
              <c:layout>
                <c:manualLayout>
                  <c:x val="-8.8995021028015903E-2"/>
                  <c:y val="2.33663257046140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893-47D1-AE38-E7B62B0AD246}"/>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contratados'!$B$19:$B$27</c:f>
              <c:strCache>
                <c:ptCount val="9"/>
                <c:pt idx="0">
                  <c:v>Vuelo</c:v>
                </c:pt>
                <c:pt idx="1">
                  <c:v>Alojamiento</c:v>
                </c:pt>
                <c:pt idx="2">
                  <c:v>Pensión alimenticia</c:v>
                </c:pt>
                <c:pt idx="3">
                  <c:v>Transporte Alojamiento-Aeropuerto</c:v>
                </c:pt>
                <c:pt idx="4">
                  <c:v>Alquiler de coche</c:v>
                </c:pt>
                <c:pt idx="5">
                  <c:v>Excursiones</c:v>
                </c:pt>
                <c:pt idx="6">
                  <c:v>Crucero</c:v>
                </c:pt>
                <c:pt idx="7">
                  <c:v>Actividades Deportivas</c:v>
                </c:pt>
                <c:pt idx="8">
                  <c:v>Tratamientos de salud</c:v>
                </c:pt>
              </c:strCache>
            </c:strRef>
          </c:cat>
          <c:val>
            <c:numRef>
              <c:f>'servicios contratados'!$G$19:$G$27</c:f>
              <c:numCache>
                <c:formatCode>0.0%</c:formatCode>
                <c:ptCount val="9"/>
                <c:pt idx="0">
                  <c:v>-4.5458678061627289E-4</c:v>
                </c:pt>
                <c:pt idx="1">
                  <c:v>3.3307427556346081E-3</c:v>
                </c:pt>
                <c:pt idx="2">
                  <c:v>-1.1537899810135754E-2</c:v>
                </c:pt>
                <c:pt idx="3">
                  <c:v>-4.7399605003291656E-2</c:v>
                </c:pt>
                <c:pt idx="4">
                  <c:v>3.5196687370600444E-2</c:v>
                </c:pt>
                <c:pt idx="5">
                  <c:v>0.11971830985915477</c:v>
                </c:pt>
                <c:pt idx="6">
                  <c:v>-0.18749999999999989</c:v>
                </c:pt>
                <c:pt idx="7">
                  <c:v>0.58823529411764719</c:v>
                </c:pt>
                <c:pt idx="8">
                  <c:v>0.38888888888888884</c:v>
                </c:pt>
              </c:numCache>
            </c:numRef>
          </c:val>
          <c:extLst>
            <c:ext xmlns:c16="http://schemas.microsoft.com/office/drawing/2014/chart" uri="{C3380CC4-5D6E-409C-BE32-E72D297353CC}">
              <c16:uniqueId val="{00000014-1893-47D1-AE38-E7B62B0AD246}"/>
            </c:ext>
          </c:extLst>
        </c:ser>
        <c:dLbls>
          <c:showLegendKey val="0"/>
          <c:showVal val="0"/>
          <c:showCatName val="0"/>
          <c:showSerName val="0"/>
          <c:showPercent val="0"/>
          <c:showBubbleSize val="0"/>
        </c:dLbls>
        <c:gapWidth val="35"/>
        <c:axId val="208237440"/>
        <c:axId val="208247232"/>
      </c:barChart>
      <c:catAx>
        <c:axId val="20826028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08268448"/>
        <c:crosses val="autoZero"/>
        <c:auto val="1"/>
        <c:lblAlgn val="ctr"/>
        <c:lblOffset val="1000"/>
        <c:noMultiLvlLbl val="0"/>
      </c:catAx>
      <c:valAx>
        <c:axId val="208268448"/>
        <c:scaling>
          <c:orientation val="minMax"/>
        </c:scaling>
        <c:delete val="1"/>
        <c:axPos val="t"/>
        <c:numFmt formatCode="0.0" sourceLinked="1"/>
        <c:majorTickMark val="out"/>
        <c:minorTickMark val="none"/>
        <c:tickLblPos val="none"/>
        <c:crossAx val="208260288"/>
        <c:crosses val="autoZero"/>
        <c:crossBetween val="between"/>
      </c:valAx>
      <c:valAx>
        <c:axId val="208247232"/>
        <c:scaling>
          <c:orientation val="minMax"/>
        </c:scaling>
        <c:delete val="1"/>
        <c:axPos val="t"/>
        <c:numFmt formatCode="0.0%" sourceLinked="1"/>
        <c:majorTickMark val="out"/>
        <c:minorTickMark val="none"/>
        <c:tickLblPos val="none"/>
        <c:crossAx val="208237440"/>
        <c:crosses val="autoZero"/>
        <c:crossBetween val="between"/>
      </c:valAx>
      <c:catAx>
        <c:axId val="208237440"/>
        <c:scaling>
          <c:orientation val="maxMin"/>
        </c:scaling>
        <c:delete val="1"/>
        <c:axPos val="r"/>
        <c:numFmt formatCode="General" sourceLinked="1"/>
        <c:majorTickMark val="out"/>
        <c:minorTickMark val="none"/>
        <c:tickLblPos val="none"/>
        <c:crossAx val="208247232"/>
        <c:crosses val="max"/>
        <c:auto val="1"/>
        <c:lblAlgn val="ctr"/>
        <c:lblOffset val="100"/>
        <c:noMultiLvlLbl val="0"/>
      </c:catAx>
      <c:spPr>
        <a:noFill/>
      </c:spPr>
    </c:plotArea>
    <c:legend>
      <c:legendPos val="t"/>
      <c:layout>
        <c:manualLayout>
          <c:xMode val="edge"/>
          <c:yMode val="edge"/>
          <c:x val="0"/>
          <c:y val="7.8359740934309641E-2"/>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'formula contratacion'!$K$5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contratacion'!$B$6:$B$7</c:f>
              <c:strCache>
                <c:ptCount val="2"/>
                <c:pt idx="0">
                  <c:v>Contrata vuelo y alojamiento como servicios independientes</c:v>
                </c:pt>
                <c:pt idx="1">
                  <c:v>Paquete turístico</c:v>
                </c:pt>
              </c:strCache>
            </c:strRef>
          </c:cat>
          <c:val>
            <c:numRef>
              <c:f>'formula contratacion'!$K$6:$K$7</c:f>
              <c:numCache>
                <c:formatCode>0.0</c:formatCode>
                <c:ptCount val="2"/>
                <c:pt idx="0">
                  <c:v>46.881818181818183</c:v>
                </c:pt>
                <c:pt idx="1">
                  <c:v>51.409090909090907</c:v>
                </c:pt>
              </c:numCache>
            </c:numRef>
          </c:val>
          <c:extLst>
            <c:ext xmlns:c16="http://schemas.microsoft.com/office/drawing/2014/chart" uri="{C3380CC4-5D6E-409C-BE32-E72D297353CC}">
              <c16:uniqueId val="{00000000-D635-4B79-A44E-7904053B520D}"/>
            </c:ext>
          </c:extLst>
        </c:ser>
        <c:ser>
          <c:idx val="2"/>
          <c:order val="1"/>
          <c:tx>
            <c:strRef>
              <c:f>'formula contratacion'!$J$5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contratacion'!$B$6:$B$7</c:f>
              <c:strCache>
                <c:ptCount val="2"/>
                <c:pt idx="0">
                  <c:v>Contrata vuelo y alojamiento como servicios independientes</c:v>
                </c:pt>
                <c:pt idx="1">
                  <c:v>Paquete turístico</c:v>
                </c:pt>
              </c:strCache>
            </c:strRef>
          </c:cat>
          <c:val>
            <c:numRef>
              <c:f>'formula contratacion'!$J$6:$J$7</c:f>
              <c:numCache>
                <c:formatCode>0.0</c:formatCode>
                <c:ptCount val="2"/>
                <c:pt idx="0">
                  <c:v>44.118181818181817</c:v>
                </c:pt>
                <c:pt idx="1">
                  <c:v>54.609090909090909</c:v>
                </c:pt>
              </c:numCache>
            </c:numRef>
          </c:val>
          <c:extLst>
            <c:ext xmlns:c16="http://schemas.microsoft.com/office/drawing/2014/chart" uri="{C3380CC4-5D6E-409C-BE32-E72D297353CC}">
              <c16:uniqueId val="{00000001-D635-4B79-A44E-7904053B520D}"/>
            </c:ext>
          </c:extLst>
        </c:ser>
        <c:dLbls>
          <c:showLegendKey val="0"/>
          <c:showVal val="0"/>
          <c:showCatName val="0"/>
          <c:showSerName val="0"/>
          <c:showPercent val="0"/>
          <c:showBubbleSize val="0"/>
        </c:dLbls>
        <c:gapWidth val="35"/>
        <c:axId val="208268992"/>
        <c:axId val="208252672"/>
      </c:barChart>
      <c:barChart>
        <c:barDir val="bar"/>
        <c:grouping val="clustered"/>
        <c:varyColors val="0"/>
        <c:ser>
          <c:idx val="3"/>
          <c:order val="2"/>
          <c:tx>
            <c:strRef>
              <c:f>'formula contratacion'!$S$5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D635-4B79-A44E-7904053B520D}"/>
              </c:ext>
            </c:extLst>
          </c:dPt>
          <c:dPt>
            <c:idx val="1"/>
            <c:invertIfNegative val="0"/>
            <c:bubble3D val="0"/>
            <c:spPr>
              <a:noFill/>
            </c:spPr>
            <c:extLst>
              <c:ext xmlns:c16="http://schemas.microsoft.com/office/drawing/2014/chart" uri="{C3380CC4-5D6E-409C-BE32-E72D297353CC}">
                <c16:uniqueId val="{00000005-D635-4B79-A44E-7904053B520D}"/>
              </c:ext>
            </c:extLst>
          </c:dPt>
          <c:dPt>
            <c:idx val="2"/>
            <c:invertIfNegative val="0"/>
            <c:bubble3D val="0"/>
            <c:spPr>
              <a:noFill/>
            </c:spPr>
            <c:extLst>
              <c:ext xmlns:c16="http://schemas.microsoft.com/office/drawing/2014/chart" uri="{C3380CC4-5D6E-409C-BE32-E72D297353CC}">
                <c16:uniqueId val="{00000007-D635-4B79-A44E-7904053B520D}"/>
              </c:ext>
            </c:extLst>
          </c:dPt>
          <c:dPt>
            <c:idx val="3"/>
            <c:invertIfNegative val="0"/>
            <c:bubble3D val="0"/>
            <c:spPr>
              <a:noFill/>
            </c:spPr>
            <c:extLst>
              <c:ext xmlns:c16="http://schemas.microsoft.com/office/drawing/2014/chart" uri="{C3380CC4-5D6E-409C-BE32-E72D297353CC}">
                <c16:uniqueId val="{00000009-D635-4B79-A44E-7904053B520D}"/>
              </c:ext>
            </c:extLst>
          </c:dPt>
          <c:dPt>
            <c:idx val="4"/>
            <c:invertIfNegative val="0"/>
            <c:bubble3D val="0"/>
            <c:spPr>
              <a:noFill/>
            </c:spPr>
            <c:extLst>
              <c:ext xmlns:c16="http://schemas.microsoft.com/office/drawing/2014/chart" uri="{C3380CC4-5D6E-409C-BE32-E72D297353CC}">
                <c16:uniqueId val="{0000000B-D635-4B79-A44E-7904053B520D}"/>
              </c:ext>
            </c:extLst>
          </c:dPt>
          <c:dPt>
            <c:idx val="5"/>
            <c:invertIfNegative val="0"/>
            <c:bubble3D val="0"/>
            <c:spPr>
              <a:noFill/>
            </c:spPr>
            <c:extLst>
              <c:ext xmlns:c16="http://schemas.microsoft.com/office/drawing/2014/chart" uri="{C3380CC4-5D6E-409C-BE32-E72D297353CC}">
                <c16:uniqueId val="{0000000D-D635-4B79-A44E-7904053B520D}"/>
              </c:ext>
            </c:extLst>
          </c:dPt>
          <c:dPt>
            <c:idx val="6"/>
            <c:invertIfNegative val="0"/>
            <c:bubble3D val="0"/>
            <c:spPr>
              <a:noFill/>
            </c:spPr>
            <c:extLst>
              <c:ext xmlns:c16="http://schemas.microsoft.com/office/drawing/2014/chart" uri="{C3380CC4-5D6E-409C-BE32-E72D297353CC}">
                <c16:uniqueId val="{0000000F-D635-4B79-A44E-7904053B520D}"/>
              </c:ext>
            </c:extLst>
          </c:dPt>
          <c:dLbls>
            <c:dLbl>
              <c:idx val="0"/>
              <c:layout>
                <c:manualLayout>
                  <c:x val="-8.1766189208813594E-2"/>
                  <c:y val="-3.05810397553516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35-4B79-A44E-7904053B520D}"/>
                </c:ext>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contratacion'!$B$6:$B$7</c:f>
              <c:strCache>
                <c:ptCount val="2"/>
                <c:pt idx="0">
                  <c:v>Contrata vuelo y alojamiento como servicios independientes</c:v>
                </c:pt>
                <c:pt idx="1">
                  <c:v>Paquete turístico</c:v>
                </c:pt>
              </c:strCache>
            </c:strRef>
          </c:cat>
          <c:val>
            <c:numRef>
              <c:f>'formula contratacion'!$S$6:$S$7</c:f>
              <c:numCache>
                <c:formatCode>0.0%</c:formatCode>
                <c:ptCount val="2"/>
                <c:pt idx="0">
                  <c:v>6.2641664949515841E-2</c:v>
                </c:pt>
                <c:pt idx="1">
                  <c:v>-5.8598301981022227E-2</c:v>
                </c:pt>
              </c:numCache>
            </c:numRef>
          </c:val>
          <c:extLst>
            <c:ext xmlns:c16="http://schemas.microsoft.com/office/drawing/2014/chart" uri="{C3380CC4-5D6E-409C-BE32-E72D297353CC}">
              <c16:uniqueId val="{00000010-D635-4B79-A44E-7904053B520D}"/>
            </c:ext>
          </c:extLst>
        </c:ser>
        <c:dLbls>
          <c:showLegendKey val="0"/>
          <c:showVal val="0"/>
          <c:showCatName val="0"/>
          <c:showSerName val="0"/>
          <c:showPercent val="0"/>
          <c:showBubbleSize val="0"/>
        </c:dLbls>
        <c:gapWidth val="35"/>
        <c:axId val="208242880"/>
        <c:axId val="208265184"/>
      </c:barChart>
      <c:catAx>
        <c:axId val="20826899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08252672"/>
        <c:crosses val="autoZero"/>
        <c:auto val="1"/>
        <c:lblAlgn val="ctr"/>
        <c:lblOffset val="1000"/>
        <c:noMultiLvlLbl val="0"/>
      </c:catAx>
      <c:valAx>
        <c:axId val="208252672"/>
        <c:scaling>
          <c:orientation val="minMax"/>
        </c:scaling>
        <c:delete val="1"/>
        <c:axPos val="t"/>
        <c:numFmt formatCode="0.0" sourceLinked="1"/>
        <c:majorTickMark val="out"/>
        <c:minorTickMark val="none"/>
        <c:tickLblPos val="none"/>
        <c:crossAx val="208268992"/>
        <c:crosses val="autoZero"/>
        <c:crossBetween val="between"/>
      </c:valAx>
      <c:valAx>
        <c:axId val="208265184"/>
        <c:scaling>
          <c:orientation val="minMax"/>
        </c:scaling>
        <c:delete val="1"/>
        <c:axPos val="t"/>
        <c:numFmt formatCode="0.0%" sourceLinked="1"/>
        <c:majorTickMark val="out"/>
        <c:minorTickMark val="none"/>
        <c:tickLblPos val="none"/>
        <c:crossAx val="208242880"/>
        <c:crosses val="autoZero"/>
        <c:crossBetween val="between"/>
      </c:valAx>
      <c:catAx>
        <c:axId val="208242880"/>
        <c:scaling>
          <c:orientation val="maxMin"/>
        </c:scaling>
        <c:delete val="1"/>
        <c:axPos val="r"/>
        <c:numFmt formatCode="General" sourceLinked="1"/>
        <c:majorTickMark val="out"/>
        <c:minorTickMark val="none"/>
        <c:tickLblPos val="none"/>
        <c:crossAx val="208265184"/>
        <c:crosses val="max"/>
        <c:auto val="1"/>
        <c:lblAlgn val="ctr"/>
        <c:lblOffset val="100"/>
        <c:noMultiLvlLbl val="0"/>
      </c:catAx>
      <c:spPr>
        <a:noFill/>
      </c:spPr>
    </c:plotArea>
    <c:legend>
      <c:legendPos val="t"/>
      <c:layout>
        <c:manualLayout>
          <c:xMode val="edge"/>
          <c:yMode val="edge"/>
          <c:x val="0"/>
          <c:y val="0.15681547834043683"/>
          <c:w val="0.4181935995525227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'paquete mercados'!$B$3</c:f>
          <c:strCache>
            <c:ptCount val="1"/>
            <c:pt idx="0">
              <c:v>Fórmula de contratación modalidad paquete turístico por nacionalidades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81700508415469042"/>
        </c:manualLayout>
      </c:layout>
      <c:barChart>
        <c:barDir val="bar"/>
        <c:grouping val="clustered"/>
        <c:varyColors val="0"/>
        <c:ser>
          <c:idx val="2"/>
          <c:order val="0"/>
          <c:tx>
            <c:strRef>
              <c:f>'paquete mercados'!$F$28</c:f>
              <c:strCache>
                <c:ptCount val="1"/>
                <c:pt idx="0">
                  <c:v>2015</c:v>
                </c:pt>
              </c:strCache>
            </c:strRef>
          </c:tx>
          <c:spPr>
            <a:solidFill>
              <a:schemeClr val="accent6"/>
            </a:solidFill>
            <a:scene3d>
              <a:camera prst="orthographicFront"/>
              <a:lightRig rig="threePt" dir="t"/>
            </a:scene3d>
            <a:sp3d/>
          </c:spPr>
          <c:invertIfNegative val="0"/>
          <c:dPt>
            <c:idx val="7"/>
            <c:invertIfNegative val="0"/>
            <c:bubble3D val="0"/>
            <c:extLst>
              <c:ext xmlns:c16="http://schemas.microsoft.com/office/drawing/2014/chart" uri="{C3380CC4-5D6E-409C-BE32-E72D297353CC}">
                <c16:uniqueId val="{00000000-8FB4-42A8-A664-70E4A1ED7B52}"/>
              </c:ext>
            </c:extLst>
          </c:dPt>
          <c:dPt>
            <c:idx val="9"/>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2-8FB4-42A8-A664-70E4A1ED7B52}"/>
              </c:ext>
            </c:extLst>
          </c:dPt>
          <c:dPt>
            <c:idx val="11"/>
            <c:invertIfNegative val="0"/>
            <c:bubble3D val="0"/>
            <c:extLst>
              <c:ext xmlns:c16="http://schemas.microsoft.com/office/drawing/2014/chart" uri="{C3380CC4-5D6E-409C-BE32-E72D297353CC}">
                <c16:uniqueId val="{00000003-8FB4-42A8-A664-70E4A1ED7B52}"/>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'paquete mercados'!$B$29:$B$44</c:f>
              <c:strCache>
                <c:ptCount val="16"/>
                <c:pt idx="0">
                  <c:v>Dinamarca</c:v>
                </c:pt>
                <c:pt idx="1">
                  <c:v>Holanda</c:v>
                </c:pt>
                <c:pt idx="2">
                  <c:v>Finlandia</c:v>
                </c:pt>
                <c:pt idx="3">
                  <c:v>Suecia</c:v>
                </c:pt>
                <c:pt idx="4">
                  <c:v>Alemania</c:v>
                </c:pt>
                <c:pt idx="5">
                  <c:v>Noruega</c:v>
                </c:pt>
                <c:pt idx="6">
                  <c:v>Suiza + Austria</c:v>
                </c:pt>
                <c:pt idx="7">
                  <c:v>Bélgica</c:v>
                </c:pt>
                <c:pt idx="8">
                  <c:v>Italia</c:v>
                </c:pt>
                <c:pt idx="9">
                  <c:v>Todos los países</c:v>
                </c:pt>
                <c:pt idx="10">
                  <c:v>Francia</c:v>
                </c:pt>
                <c:pt idx="11">
                  <c:v>Península</c:v>
                </c:pt>
                <c:pt idx="12">
                  <c:v>España</c:v>
                </c:pt>
                <c:pt idx="13">
                  <c:v>Reino Unido</c:v>
                </c:pt>
                <c:pt idx="14">
                  <c:v>Irlanda</c:v>
                </c:pt>
                <c:pt idx="15">
                  <c:v>Rusia</c:v>
                </c:pt>
              </c:strCache>
            </c:strRef>
          </c:cat>
          <c:val>
            <c:numRef>
              <c:f>'paquete mercados'!$F$29:$F$44</c:f>
              <c:numCache>
                <c:formatCode>0.0</c:formatCode>
                <c:ptCount val="16"/>
                <c:pt idx="0">
                  <c:v>81.327800829875514</c:v>
                </c:pt>
                <c:pt idx="1">
                  <c:v>78.028169014084497</c:v>
                </c:pt>
                <c:pt idx="2">
                  <c:v>74.297188755020088</c:v>
                </c:pt>
                <c:pt idx="3">
                  <c:v>70.197044334975374</c:v>
                </c:pt>
                <c:pt idx="4">
                  <c:v>70.166898470097365</c:v>
                </c:pt>
                <c:pt idx="5">
                  <c:v>68.584070796460168</c:v>
                </c:pt>
                <c:pt idx="6">
                  <c:v>59.534883720930232</c:v>
                </c:pt>
                <c:pt idx="7">
                  <c:v>58.474576271186443</c:v>
                </c:pt>
                <c:pt idx="8">
                  <c:v>55.367231638418076</c:v>
                </c:pt>
                <c:pt idx="9">
                  <c:v>51.409090909090907</c:v>
                </c:pt>
                <c:pt idx="10">
                  <c:v>46.380090497737555</c:v>
                </c:pt>
                <c:pt idx="11">
                  <c:v>45.493300852618759</c:v>
                </c:pt>
                <c:pt idx="12">
                  <c:v>44.736842105263158</c:v>
                </c:pt>
                <c:pt idx="13">
                  <c:v>41.973244147157189</c:v>
                </c:pt>
                <c:pt idx="14">
                  <c:v>21.341463414634145</c:v>
                </c:pt>
                <c:pt idx="15">
                  <c:v>13.302752293577983</c:v>
                </c:pt>
              </c:numCache>
            </c:numRef>
          </c:val>
          <c:extLst>
            <c:ext xmlns:c16="http://schemas.microsoft.com/office/drawing/2014/chart" uri="{C3380CC4-5D6E-409C-BE32-E72D297353CC}">
              <c16:uniqueId val="{00000004-8FB4-42A8-A664-70E4A1ED7B52}"/>
            </c:ext>
          </c:extLst>
        </c:ser>
        <c:dLbls>
          <c:showLegendKey val="0"/>
          <c:showVal val="0"/>
          <c:showCatName val="0"/>
          <c:showSerName val="0"/>
          <c:showPercent val="0"/>
          <c:showBubbleSize val="0"/>
        </c:dLbls>
        <c:gapWidth val="35"/>
        <c:axId val="208265728"/>
        <c:axId val="208243968"/>
      </c:barChart>
      <c:barChart>
        <c:barDir val="bar"/>
        <c:grouping val="clustered"/>
        <c:varyColors val="0"/>
        <c:ser>
          <c:idx val="3"/>
          <c:order val="1"/>
          <c:tx>
            <c:strRef>
              <c:f>'paquete mercados'!$G$28</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8FB4-42A8-A664-70E4A1ED7B52}"/>
              </c:ext>
            </c:extLst>
          </c:dPt>
          <c:dPt>
            <c:idx val="1"/>
            <c:invertIfNegative val="0"/>
            <c:bubble3D val="0"/>
            <c:spPr>
              <a:noFill/>
            </c:spPr>
            <c:extLst>
              <c:ext xmlns:c16="http://schemas.microsoft.com/office/drawing/2014/chart" uri="{C3380CC4-5D6E-409C-BE32-E72D297353CC}">
                <c16:uniqueId val="{00000008-8FB4-42A8-A664-70E4A1ED7B52}"/>
              </c:ext>
            </c:extLst>
          </c:dPt>
          <c:dPt>
            <c:idx val="2"/>
            <c:invertIfNegative val="0"/>
            <c:bubble3D val="0"/>
            <c:spPr>
              <a:noFill/>
            </c:spPr>
            <c:extLst>
              <c:ext xmlns:c16="http://schemas.microsoft.com/office/drawing/2014/chart" uri="{C3380CC4-5D6E-409C-BE32-E72D297353CC}">
                <c16:uniqueId val="{0000000A-8FB4-42A8-A664-70E4A1ED7B52}"/>
              </c:ext>
            </c:extLst>
          </c:dPt>
          <c:dPt>
            <c:idx val="3"/>
            <c:invertIfNegative val="0"/>
            <c:bubble3D val="0"/>
            <c:spPr>
              <a:noFill/>
            </c:spPr>
            <c:extLst>
              <c:ext xmlns:c16="http://schemas.microsoft.com/office/drawing/2014/chart" uri="{C3380CC4-5D6E-409C-BE32-E72D297353CC}">
                <c16:uniqueId val="{0000000C-8FB4-42A8-A664-70E4A1ED7B52}"/>
              </c:ext>
            </c:extLst>
          </c:dPt>
          <c:dPt>
            <c:idx val="4"/>
            <c:invertIfNegative val="0"/>
            <c:bubble3D val="0"/>
            <c:spPr>
              <a:noFill/>
            </c:spPr>
            <c:extLst>
              <c:ext xmlns:c16="http://schemas.microsoft.com/office/drawing/2014/chart" uri="{C3380CC4-5D6E-409C-BE32-E72D297353CC}">
                <c16:uniqueId val="{0000000E-8FB4-42A8-A664-70E4A1ED7B52}"/>
              </c:ext>
            </c:extLst>
          </c:dPt>
          <c:dPt>
            <c:idx val="5"/>
            <c:invertIfNegative val="0"/>
            <c:bubble3D val="0"/>
            <c:spPr>
              <a:noFill/>
            </c:spPr>
            <c:extLst>
              <c:ext xmlns:c16="http://schemas.microsoft.com/office/drawing/2014/chart" uri="{C3380CC4-5D6E-409C-BE32-E72D297353CC}">
                <c16:uniqueId val="{00000010-8FB4-42A8-A664-70E4A1ED7B52}"/>
              </c:ext>
            </c:extLst>
          </c:dPt>
          <c:dPt>
            <c:idx val="6"/>
            <c:invertIfNegative val="0"/>
            <c:bubble3D val="0"/>
            <c:spPr>
              <a:noFill/>
            </c:spPr>
            <c:extLst>
              <c:ext xmlns:c16="http://schemas.microsoft.com/office/drawing/2014/chart" uri="{C3380CC4-5D6E-409C-BE32-E72D297353CC}">
                <c16:uniqueId val="{00000012-8FB4-42A8-A664-70E4A1ED7B52}"/>
              </c:ext>
            </c:extLst>
          </c:dPt>
          <c:dPt>
            <c:idx val="7"/>
            <c:invertIfNegative val="0"/>
            <c:bubble3D val="0"/>
            <c:spPr>
              <a:noFill/>
            </c:spPr>
            <c:extLst>
              <c:ext xmlns:c16="http://schemas.microsoft.com/office/drawing/2014/chart" uri="{C3380CC4-5D6E-409C-BE32-E72D297353CC}">
                <c16:uniqueId val="{00000014-8FB4-42A8-A664-70E4A1ED7B52}"/>
              </c:ext>
            </c:extLst>
          </c:dPt>
          <c:dPt>
            <c:idx val="8"/>
            <c:invertIfNegative val="0"/>
            <c:bubble3D val="0"/>
            <c:spPr>
              <a:noFill/>
            </c:spPr>
            <c:extLst>
              <c:ext xmlns:c16="http://schemas.microsoft.com/office/drawing/2014/chart" uri="{C3380CC4-5D6E-409C-BE32-E72D297353CC}">
                <c16:uniqueId val="{00000016-8FB4-42A8-A664-70E4A1ED7B52}"/>
              </c:ext>
            </c:extLst>
          </c:dPt>
          <c:dPt>
            <c:idx val="9"/>
            <c:invertIfNegative val="0"/>
            <c:bubble3D val="0"/>
            <c:spPr>
              <a:noFill/>
            </c:spPr>
            <c:extLst>
              <c:ext xmlns:c16="http://schemas.microsoft.com/office/drawing/2014/chart" uri="{C3380CC4-5D6E-409C-BE32-E72D297353CC}">
                <c16:uniqueId val="{00000018-8FB4-42A8-A664-70E4A1ED7B52}"/>
              </c:ext>
            </c:extLst>
          </c:dPt>
          <c:dPt>
            <c:idx val="10"/>
            <c:invertIfNegative val="0"/>
            <c:bubble3D val="0"/>
            <c:spPr>
              <a:noFill/>
            </c:spPr>
            <c:extLst>
              <c:ext xmlns:c16="http://schemas.microsoft.com/office/drawing/2014/chart" uri="{C3380CC4-5D6E-409C-BE32-E72D297353CC}">
                <c16:uniqueId val="{0000001A-8FB4-42A8-A664-70E4A1ED7B52}"/>
              </c:ext>
            </c:extLst>
          </c:dPt>
          <c:dPt>
            <c:idx val="11"/>
            <c:invertIfNegative val="0"/>
            <c:bubble3D val="0"/>
            <c:spPr>
              <a:noFill/>
            </c:spPr>
            <c:extLst>
              <c:ext xmlns:c16="http://schemas.microsoft.com/office/drawing/2014/chart" uri="{C3380CC4-5D6E-409C-BE32-E72D297353CC}">
                <c16:uniqueId val="{0000001C-8FB4-42A8-A664-70E4A1ED7B52}"/>
              </c:ext>
            </c:extLst>
          </c:dPt>
          <c:dPt>
            <c:idx val="12"/>
            <c:invertIfNegative val="0"/>
            <c:bubble3D val="0"/>
            <c:spPr>
              <a:noFill/>
            </c:spPr>
            <c:extLst>
              <c:ext xmlns:c16="http://schemas.microsoft.com/office/drawing/2014/chart" uri="{C3380CC4-5D6E-409C-BE32-E72D297353CC}">
                <c16:uniqueId val="{0000001E-8FB4-42A8-A664-70E4A1ED7B52}"/>
              </c:ext>
            </c:extLst>
          </c:dPt>
          <c:dPt>
            <c:idx val="13"/>
            <c:invertIfNegative val="0"/>
            <c:bubble3D val="0"/>
            <c:spPr>
              <a:noFill/>
            </c:spPr>
            <c:extLst>
              <c:ext xmlns:c16="http://schemas.microsoft.com/office/drawing/2014/chart" uri="{C3380CC4-5D6E-409C-BE32-E72D297353CC}">
                <c16:uniqueId val="{00000020-8FB4-42A8-A664-70E4A1ED7B52}"/>
              </c:ext>
            </c:extLst>
          </c:dPt>
          <c:dPt>
            <c:idx val="14"/>
            <c:invertIfNegative val="0"/>
            <c:bubble3D val="0"/>
            <c:spPr>
              <a:noFill/>
            </c:spPr>
            <c:extLst>
              <c:ext xmlns:c16="http://schemas.microsoft.com/office/drawing/2014/chart" uri="{C3380CC4-5D6E-409C-BE32-E72D297353CC}">
                <c16:uniqueId val="{00000022-8FB4-42A8-A664-70E4A1ED7B52}"/>
              </c:ext>
            </c:extLst>
          </c:dPt>
          <c:dPt>
            <c:idx val="15"/>
            <c:invertIfNegative val="0"/>
            <c:bubble3D val="0"/>
            <c:spPr>
              <a:noFill/>
            </c:spPr>
            <c:extLst>
              <c:ext xmlns:c16="http://schemas.microsoft.com/office/drawing/2014/chart" uri="{C3380CC4-5D6E-409C-BE32-E72D297353CC}">
                <c16:uniqueId val="{00000024-8FB4-42A8-A664-70E4A1ED7B52}"/>
              </c:ext>
            </c:extLst>
          </c:dPt>
          <c:dPt>
            <c:idx val="17"/>
            <c:invertIfNegative val="0"/>
            <c:bubble3D val="0"/>
            <c:spPr>
              <a:noFill/>
            </c:spPr>
            <c:extLst>
              <c:ext xmlns:c16="http://schemas.microsoft.com/office/drawing/2014/chart" uri="{C3380CC4-5D6E-409C-BE32-E72D297353CC}">
                <c16:uniqueId val="{00000028-8FB4-42A8-A664-70E4A1ED7B52}"/>
              </c:ext>
            </c:extLst>
          </c:dPt>
          <c:dLbls>
            <c:dLbl>
              <c:idx val="8"/>
              <c:layout>
                <c:manualLayout>
                  <c:x val="-8.641526490835777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B4-42A8-A664-70E4A1ED7B52}"/>
                </c:ext>
              </c:extLst>
            </c:dLbl>
            <c:dLbl>
              <c:idx val="10"/>
              <c:layout>
                <c:manualLayout>
                  <c:x val="-7.5161862545184296E-2"/>
                  <c:y val="1.3675055699803292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FB4-42A8-A664-70E4A1ED7B52}"/>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'paquete mercados'!$B$29:$B$44</c:f>
              <c:strCache>
                <c:ptCount val="16"/>
                <c:pt idx="0">
                  <c:v>Dinamarca</c:v>
                </c:pt>
                <c:pt idx="1">
                  <c:v>Holanda</c:v>
                </c:pt>
                <c:pt idx="2">
                  <c:v>Finlandia</c:v>
                </c:pt>
                <c:pt idx="3">
                  <c:v>Suecia</c:v>
                </c:pt>
                <c:pt idx="4">
                  <c:v>Alemania</c:v>
                </c:pt>
                <c:pt idx="5">
                  <c:v>Noruega</c:v>
                </c:pt>
                <c:pt idx="6">
                  <c:v>Suiza + Austria</c:v>
                </c:pt>
                <c:pt idx="7">
                  <c:v>Bélgica</c:v>
                </c:pt>
                <c:pt idx="8">
                  <c:v>Italia</c:v>
                </c:pt>
                <c:pt idx="9">
                  <c:v>Todos los países</c:v>
                </c:pt>
                <c:pt idx="10">
                  <c:v>Francia</c:v>
                </c:pt>
                <c:pt idx="11">
                  <c:v>Península</c:v>
                </c:pt>
                <c:pt idx="12">
                  <c:v>España</c:v>
                </c:pt>
                <c:pt idx="13">
                  <c:v>Reino Unido</c:v>
                </c:pt>
                <c:pt idx="14">
                  <c:v>Irlanda</c:v>
                </c:pt>
                <c:pt idx="15">
                  <c:v>Rusia</c:v>
                </c:pt>
              </c:strCache>
            </c:strRef>
          </c:cat>
          <c:val>
            <c:numRef>
              <c:f>'paquete mercados'!$G$29:$G$44</c:f>
              <c:numCache>
                <c:formatCode>0.0%</c:formatCode>
                <c:ptCount val="16"/>
                <c:pt idx="0">
                  <c:v>-6.1957751791776761E-2</c:v>
                </c:pt>
                <c:pt idx="1">
                  <c:v>-2.6408450704240582E-4</c:v>
                </c:pt>
                <c:pt idx="2">
                  <c:v>-8.8025923436234055E-2</c:v>
                </c:pt>
                <c:pt idx="3">
                  <c:v>-0.10066395373741699</c:v>
                </c:pt>
                <c:pt idx="4">
                  <c:v>-2.6041558549394828E-2</c:v>
                </c:pt>
                <c:pt idx="5">
                  <c:v>-6.5373937185493891E-2</c:v>
                </c:pt>
                <c:pt idx="6">
                  <c:v>-4.1313269493844063E-2</c:v>
                </c:pt>
                <c:pt idx="7">
                  <c:v>-7.9686314191752539E-3</c:v>
                </c:pt>
                <c:pt idx="8">
                  <c:v>0.15446568097127056</c:v>
                </c:pt>
                <c:pt idx="9">
                  <c:v>-5.8598301981022227E-2</c:v>
                </c:pt>
                <c:pt idx="10">
                  <c:v>1.986328029971296E-2</c:v>
                </c:pt>
                <c:pt idx="11">
                  <c:v>-7.0098073245694281E-2</c:v>
                </c:pt>
                <c:pt idx="12">
                  <c:v>-6.191350469196244E-2</c:v>
                </c:pt>
                <c:pt idx="13">
                  <c:v>-5.3329718346737942E-2</c:v>
                </c:pt>
                <c:pt idx="14">
                  <c:v>-4.8286090969017925E-2</c:v>
                </c:pt>
                <c:pt idx="15">
                  <c:v>-0.76006451342633319</c:v>
                </c:pt>
              </c:numCache>
            </c:numRef>
          </c:val>
          <c:extLst>
            <c:ext xmlns:c16="http://schemas.microsoft.com/office/drawing/2014/chart" uri="{C3380CC4-5D6E-409C-BE32-E72D297353CC}">
              <c16:uniqueId val="{00000029-8FB4-42A8-A664-70E4A1ED7B52}"/>
            </c:ext>
          </c:extLst>
        </c:ser>
        <c:dLbls>
          <c:showLegendKey val="0"/>
          <c:showVal val="0"/>
          <c:showCatName val="0"/>
          <c:showSerName val="0"/>
          <c:showPercent val="0"/>
          <c:showBubbleSize val="0"/>
        </c:dLbls>
        <c:gapWidth val="35"/>
        <c:axId val="208238528"/>
        <c:axId val="208266272"/>
      </c:barChart>
      <c:catAx>
        <c:axId val="20826572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08243968"/>
        <c:crosses val="autoZero"/>
        <c:auto val="1"/>
        <c:lblAlgn val="ctr"/>
        <c:lblOffset val="1000"/>
        <c:noMultiLvlLbl val="0"/>
      </c:catAx>
      <c:valAx>
        <c:axId val="208243968"/>
        <c:scaling>
          <c:orientation val="minMax"/>
        </c:scaling>
        <c:delete val="1"/>
        <c:axPos val="t"/>
        <c:numFmt formatCode="0.0" sourceLinked="1"/>
        <c:majorTickMark val="out"/>
        <c:minorTickMark val="none"/>
        <c:tickLblPos val="none"/>
        <c:crossAx val="208265728"/>
        <c:crosses val="autoZero"/>
        <c:crossBetween val="between"/>
      </c:valAx>
      <c:valAx>
        <c:axId val="208266272"/>
        <c:scaling>
          <c:orientation val="minMax"/>
        </c:scaling>
        <c:delete val="1"/>
        <c:axPos val="t"/>
        <c:numFmt formatCode="0.0%" sourceLinked="1"/>
        <c:majorTickMark val="out"/>
        <c:minorTickMark val="none"/>
        <c:tickLblPos val="none"/>
        <c:crossAx val="208238528"/>
        <c:crosses val="autoZero"/>
        <c:crossBetween val="between"/>
      </c:valAx>
      <c:catAx>
        <c:axId val="208238528"/>
        <c:scaling>
          <c:orientation val="maxMin"/>
        </c:scaling>
        <c:delete val="1"/>
        <c:axPos val="r"/>
        <c:numFmt formatCode="General" sourceLinked="1"/>
        <c:majorTickMark val="out"/>
        <c:minorTickMark val="none"/>
        <c:tickLblPos val="none"/>
        <c:crossAx val="208266272"/>
        <c:crosses val="max"/>
        <c:auto val="1"/>
        <c:lblAlgn val="ctr"/>
        <c:lblOffset val="100"/>
        <c:noMultiLvlLbl val="0"/>
      </c:catAx>
      <c:spPr>
        <a:noFill/>
      </c:spPr>
    </c:plotArea>
    <c:legend>
      <c:legendPos val="t"/>
      <c:layout>
        <c:manualLayout>
          <c:xMode val="edge"/>
          <c:yMode val="edge"/>
          <c:x val="0"/>
          <c:y val="8.362549786171832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'contratacion indepe mercados'!$B$3</c:f>
          <c:strCache>
            <c:ptCount val="1"/>
            <c:pt idx="0">
              <c:v>Fórmula de contratación independiente por nacionalidades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81700508415469042"/>
        </c:manualLayout>
      </c:layout>
      <c:barChart>
        <c:barDir val="bar"/>
        <c:grouping val="clustered"/>
        <c:varyColors val="0"/>
        <c:ser>
          <c:idx val="2"/>
          <c:order val="0"/>
          <c:tx>
            <c:strRef>
              <c:f>'contratacion indepe mercados'!$F$28</c:f>
              <c:strCache>
                <c:ptCount val="1"/>
                <c:pt idx="0">
                  <c:v>2015</c:v>
                </c:pt>
              </c:strCache>
            </c:strRef>
          </c:tx>
          <c:spPr>
            <a:solidFill>
              <a:schemeClr val="accent6"/>
            </a:solidFill>
            <a:scene3d>
              <a:camera prst="orthographicFront"/>
              <a:lightRig rig="threePt" dir="t"/>
            </a:scene3d>
            <a:sp3d/>
          </c:spPr>
          <c:invertIfNegative val="0"/>
          <c:dPt>
            <c:idx val="1"/>
            <c:invertIfNegative val="0"/>
            <c:bubble3D val="0"/>
            <c:extLst>
              <c:ext xmlns:c16="http://schemas.microsoft.com/office/drawing/2014/chart" uri="{C3380CC4-5D6E-409C-BE32-E72D297353CC}">
                <c16:uniqueId val="{00000000-7112-44D8-A80D-91F23B0868EA}"/>
              </c:ext>
            </c:extLst>
          </c:dPt>
          <c:dPt>
            <c:idx val="6"/>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2-7112-44D8-A80D-91F23B0868EA}"/>
              </c:ext>
            </c:extLst>
          </c:dPt>
          <c:dPt>
            <c:idx val="7"/>
            <c:invertIfNegative val="0"/>
            <c:bubble3D val="0"/>
            <c:extLst>
              <c:ext xmlns:c16="http://schemas.microsoft.com/office/drawing/2014/chart" uri="{C3380CC4-5D6E-409C-BE32-E72D297353CC}">
                <c16:uniqueId val="{00000002-04A4-49B3-9B38-A209A7E56C53}"/>
              </c:ext>
            </c:extLst>
          </c:dPt>
          <c:dPt>
            <c:idx val="8"/>
            <c:invertIfNegative val="0"/>
            <c:bubble3D val="0"/>
            <c:extLst>
              <c:ext xmlns:c16="http://schemas.microsoft.com/office/drawing/2014/chart" uri="{C3380CC4-5D6E-409C-BE32-E72D297353CC}">
                <c16:uniqueId val="{00000003-04A4-49B3-9B38-A209A7E56C53}"/>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'contratacion indepe mercados'!$B$29:$B$44</c:f>
              <c:strCache>
                <c:ptCount val="16"/>
                <c:pt idx="0">
                  <c:v>Rusia</c:v>
                </c:pt>
                <c:pt idx="1">
                  <c:v>Irlanda</c:v>
                </c:pt>
                <c:pt idx="2">
                  <c:v>Reino Unido</c:v>
                </c:pt>
                <c:pt idx="3">
                  <c:v>España</c:v>
                </c:pt>
                <c:pt idx="4">
                  <c:v>Península</c:v>
                </c:pt>
                <c:pt idx="5">
                  <c:v>Francia</c:v>
                </c:pt>
                <c:pt idx="6">
                  <c:v>Todos los países</c:v>
                </c:pt>
                <c:pt idx="7">
                  <c:v>Italia</c:v>
                </c:pt>
                <c:pt idx="8">
                  <c:v>Bélgica</c:v>
                </c:pt>
                <c:pt idx="9">
                  <c:v>Suiza + Austria</c:v>
                </c:pt>
                <c:pt idx="10">
                  <c:v>Noruega</c:v>
                </c:pt>
                <c:pt idx="11">
                  <c:v>Suecia</c:v>
                </c:pt>
                <c:pt idx="12">
                  <c:v>Alemania</c:v>
                </c:pt>
                <c:pt idx="13">
                  <c:v>Finlandia</c:v>
                </c:pt>
                <c:pt idx="14">
                  <c:v>Holanda</c:v>
                </c:pt>
                <c:pt idx="15">
                  <c:v>Dinamarca</c:v>
                </c:pt>
              </c:strCache>
            </c:strRef>
          </c:cat>
          <c:val>
            <c:numRef>
              <c:f>'contratacion indepe mercados'!$F$29:$F$44</c:f>
              <c:numCache>
                <c:formatCode>0.0</c:formatCode>
                <c:ptCount val="16"/>
                <c:pt idx="0">
                  <c:v>86.238532110091739</c:v>
                </c:pt>
                <c:pt idx="1">
                  <c:v>77.439024390243901</c:v>
                </c:pt>
                <c:pt idx="2">
                  <c:v>57.190635451505017</c:v>
                </c:pt>
                <c:pt idx="3">
                  <c:v>52.033492822966508</c:v>
                </c:pt>
                <c:pt idx="4">
                  <c:v>51.278928136418997</c:v>
                </c:pt>
                <c:pt idx="5">
                  <c:v>50.452488687782804</c:v>
                </c:pt>
                <c:pt idx="6">
                  <c:v>46.881818181818183</c:v>
                </c:pt>
                <c:pt idx="7">
                  <c:v>41.24293785310735</c:v>
                </c:pt>
                <c:pt idx="8">
                  <c:v>39.830508474576277</c:v>
                </c:pt>
                <c:pt idx="9">
                  <c:v>38.139534883720934</c:v>
                </c:pt>
                <c:pt idx="10">
                  <c:v>30.088495575221238</c:v>
                </c:pt>
                <c:pt idx="11">
                  <c:v>29.310344827586206</c:v>
                </c:pt>
                <c:pt idx="12">
                  <c:v>27.051460361613351</c:v>
                </c:pt>
                <c:pt idx="13">
                  <c:v>25.70281124497992</c:v>
                </c:pt>
                <c:pt idx="14">
                  <c:v>20.845070422535212</c:v>
                </c:pt>
                <c:pt idx="15">
                  <c:v>17.842323651452283</c:v>
                </c:pt>
              </c:numCache>
            </c:numRef>
          </c:val>
          <c:extLst>
            <c:ext xmlns:c16="http://schemas.microsoft.com/office/drawing/2014/chart" uri="{C3380CC4-5D6E-409C-BE32-E72D297353CC}">
              <c16:uniqueId val="{00000005-04A4-49B3-9B38-A209A7E56C53}"/>
            </c:ext>
          </c:extLst>
        </c:ser>
        <c:dLbls>
          <c:showLegendKey val="0"/>
          <c:showVal val="0"/>
          <c:showCatName val="0"/>
          <c:showSerName val="0"/>
          <c:showPercent val="0"/>
          <c:showBubbleSize val="0"/>
        </c:dLbls>
        <c:gapWidth val="35"/>
        <c:axId val="208240160"/>
        <c:axId val="208244512"/>
      </c:barChart>
      <c:barChart>
        <c:barDir val="bar"/>
        <c:grouping val="clustered"/>
        <c:varyColors val="0"/>
        <c:ser>
          <c:idx val="3"/>
          <c:order val="1"/>
          <c:tx>
            <c:strRef>
              <c:f>'contratacion indepe mercados'!$G$28</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7-04A4-49B3-9B38-A209A7E56C53}"/>
              </c:ext>
            </c:extLst>
          </c:dPt>
          <c:dPt>
            <c:idx val="1"/>
            <c:invertIfNegative val="0"/>
            <c:bubble3D val="0"/>
            <c:spPr>
              <a:noFill/>
            </c:spPr>
            <c:extLst>
              <c:ext xmlns:c16="http://schemas.microsoft.com/office/drawing/2014/chart" uri="{C3380CC4-5D6E-409C-BE32-E72D297353CC}">
                <c16:uniqueId val="{00000009-04A4-49B3-9B38-A209A7E56C53}"/>
              </c:ext>
            </c:extLst>
          </c:dPt>
          <c:dPt>
            <c:idx val="2"/>
            <c:invertIfNegative val="0"/>
            <c:bubble3D val="0"/>
            <c:spPr>
              <a:noFill/>
            </c:spPr>
            <c:extLst>
              <c:ext xmlns:c16="http://schemas.microsoft.com/office/drawing/2014/chart" uri="{C3380CC4-5D6E-409C-BE32-E72D297353CC}">
                <c16:uniqueId val="{0000000B-04A4-49B3-9B38-A209A7E56C53}"/>
              </c:ext>
            </c:extLst>
          </c:dPt>
          <c:dPt>
            <c:idx val="3"/>
            <c:invertIfNegative val="0"/>
            <c:bubble3D val="0"/>
            <c:spPr>
              <a:noFill/>
            </c:spPr>
            <c:extLst>
              <c:ext xmlns:c16="http://schemas.microsoft.com/office/drawing/2014/chart" uri="{C3380CC4-5D6E-409C-BE32-E72D297353CC}">
                <c16:uniqueId val="{0000000D-04A4-49B3-9B38-A209A7E56C53}"/>
              </c:ext>
            </c:extLst>
          </c:dPt>
          <c:dPt>
            <c:idx val="4"/>
            <c:invertIfNegative val="0"/>
            <c:bubble3D val="0"/>
            <c:spPr>
              <a:noFill/>
            </c:spPr>
            <c:extLst>
              <c:ext xmlns:c16="http://schemas.microsoft.com/office/drawing/2014/chart" uri="{C3380CC4-5D6E-409C-BE32-E72D297353CC}">
                <c16:uniqueId val="{0000000F-04A4-49B3-9B38-A209A7E56C53}"/>
              </c:ext>
            </c:extLst>
          </c:dPt>
          <c:dPt>
            <c:idx val="5"/>
            <c:invertIfNegative val="0"/>
            <c:bubble3D val="0"/>
            <c:spPr>
              <a:noFill/>
            </c:spPr>
            <c:extLst>
              <c:ext xmlns:c16="http://schemas.microsoft.com/office/drawing/2014/chart" uri="{C3380CC4-5D6E-409C-BE32-E72D297353CC}">
                <c16:uniqueId val="{00000011-04A4-49B3-9B38-A209A7E56C53}"/>
              </c:ext>
            </c:extLst>
          </c:dPt>
          <c:dPt>
            <c:idx val="6"/>
            <c:invertIfNegative val="0"/>
            <c:bubble3D val="0"/>
            <c:spPr>
              <a:noFill/>
            </c:spPr>
            <c:extLst>
              <c:ext xmlns:c16="http://schemas.microsoft.com/office/drawing/2014/chart" uri="{C3380CC4-5D6E-409C-BE32-E72D297353CC}">
                <c16:uniqueId val="{00000013-04A4-49B3-9B38-A209A7E56C53}"/>
              </c:ext>
            </c:extLst>
          </c:dPt>
          <c:dPt>
            <c:idx val="7"/>
            <c:invertIfNegative val="0"/>
            <c:bubble3D val="0"/>
            <c:spPr>
              <a:noFill/>
            </c:spPr>
            <c:extLst>
              <c:ext xmlns:c16="http://schemas.microsoft.com/office/drawing/2014/chart" uri="{C3380CC4-5D6E-409C-BE32-E72D297353CC}">
                <c16:uniqueId val="{00000015-04A4-49B3-9B38-A209A7E56C53}"/>
              </c:ext>
            </c:extLst>
          </c:dPt>
          <c:dPt>
            <c:idx val="8"/>
            <c:invertIfNegative val="0"/>
            <c:bubble3D val="0"/>
            <c:spPr>
              <a:noFill/>
            </c:spPr>
            <c:extLst>
              <c:ext xmlns:c16="http://schemas.microsoft.com/office/drawing/2014/chart" uri="{C3380CC4-5D6E-409C-BE32-E72D297353CC}">
                <c16:uniqueId val="{00000017-04A4-49B3-9B38-A209A7E56C53}"/>
              </c:ext>
            </c:extLst>
          </c:dPt>
          <c:dPt>
            <c:idx val="9"/>
            <c:invertIfNegative val="0"/>
            <c:bubble3D val="0"/>
            <c:spPr>
              <a:noFill/>
            </c:spPr>
            <c:extLst>
              <c:ext xmlns:c16="http://schemas.microsoft.com/office/drawing/2014/chart" uri="{C3380CC4-5D6E-409C-BE32-E72D297353CC}">
                <c16:uniqueId val="{00000019-04A4-49B3-9B38-A209A7E56C53}"/>
              </c:ext>
            </c:extLst>
          </c:dPt>
          <c:dPt>
            <c:idx val="10"/>
            <c:invertIfNegative val="0"/>
            <c:bubble3D val="0"/>
            <c:spPr>
              <a:noFill/>
            </c:spPr>
            <c:extLst>
              <c:ext xmlns:c16="http://schemas.microsoft.com/office/drawing/2014/chart" uri="{C3380CC4-5D6E-409C-BE32-E72D297353CC}">
                <c16:uniqueId val="{0000001B-04A4-49B3-9B38-A209A7E56C53}"/>
              </c:ext>
            </c:extLst>
          </c:dPt>
          <c:dPt>
            <c:idx val="11"/>
            <c:invertIfNegative val="0"/>
            <c:bubble3D val="0"/>
            <c:spPr>
              <a:noFill/>
            </c:spPr>
            <c:extLst>
              <c:ext xmlns:c16="http://schemas.microsoft.com/office/drawing/2014/chart" uri="{C3380CC4-5D6E-409C-BE32-E72D297353CC}">
                <c16:uniqueId val="{0000001D-04A4-49B3-9B38-A209A7E56C53}"/>
              </c:ext>
            </c:extLst>
          </c:dPt>
          <c:dPt>
            <c:idx val="12"/>
            <c:invertIfNegative val="0"/>
            <c:bubble3D val="0"/>
            <c:spPr>
              <a:noFill/>
            </c:spPr>
            <c:extLst>
              <c:ext xmlns:c16="http://schemas.microsoft.com/office/drawing/2014/chart" uri="{C3380CC4-5D6E-409C-BE32-E72D297353CC}">
                <c16:uniqueId val="{0000001F-04A4-49B3-9B38-A209A7E56C53}"/>
              </c:ext>
            </c:extLst>
          </c:dPt>
          <c:dPt>
            <c:idx val="13"/>
            <c:invertIfNegative val="0"/>
            <c:bubble3D val="0"/>
            <c:spPr>
              <a:noFill/>
            </c:spPr>
            <c:extLst>
              <c:ext xmlns:c16="http://schemas.microsoft.com/office/drawing/2014/chart" uri="{C3380CC4-5D6E-409C-BE32-E72D297353CC}">
                <c16:uniqueId val="{00000021-04A4-49B3-9B38-A209A7E56C53}"/>
              </c:ext>
            </c:extLst>
          </c:dPt>
          <c:dPt>
            <c:idx val="14"/>
            <c:invertIfNegative val="0"/>
            <c:bubble3D val="0"/>
            <c:spPr>
              <a:noFill/>
            </c:spPr>
            <c:extLst>
              <c:ext xmlns:c16="http://schemas.microsoft.com/office/drawing/2014/chart" uri="{C3380CC4-5D6E-409C-BE32-E72D297353CC}">
                <c16:uniqueId val="{00000023-04A4-49B3-9B38-A209A7E56C53}"/>
              </c:ext>
            </c:extLst>
          </c:dPt>
          <c:dPt>
            <c:idx val="15"/>
            <c:invertIfNegative val="0"/>
            <c:bubble3D val="0"/>
            <c:spPr>
              <a:noFill/>
            </c:spPr>
            <c:extLst>
              <c:ext xmlns:c16="http://schemas.microsoft.com/office/drawing/2014/chart" uri="{C3380CC4-5D6E-409C-BE32-E72D297353CC}">
                <c16:uniqueId val="{00000025-04A4-49B3-9B38-A209A7E56C53}"/>
              </c:ext>
            </c:extLst>
          </c:dPt>
          <c:dPt>
            <c:idx val="17"/>
            <c:invertIfNegative val="0"/>
            <c:bubble3D val="0"/>
            <c:spPr>
              <a:noFill/>
            </c:spPr>
            <c:extLst>
              <c:ext xmlns:c16="http://schemas.microsoft.com/office/drawing/2014/chart" uri="{C3380CC4-5D6E-409C-BE32-E72D297353CC}">
                <c16:uniqueId val="{00000029-04A4-49B3-9B38-A209A7E56C53}"/>
              </c:ext>
            </c:extLst>
          </c:dPt>
          <c:dLbls>
            <c:dLbl>
              <c:idx val="0"/>
              <c:layout>
                <c:manualLayout>
                  <c:x val="-0.10662691060828279"/>
                  <c:y val="3.418763924950822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4A4-49B3-9B38-A209A7E56C53}"/>
                </c:ext>
              </c:extLst>
            </c:dLbl>
            <c:dLbl>
              <c:idx val="1"/>
              <c:layout>
                <c:manualLayout>
                  <c:x val="-5.409642556554674E-4"/>
                  <c:y val="3.7297505643962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4A4-49B3-9B38-A209A7E56C53}"/>
                </c:ext>
              </c:extLst>
            </c:dLbl>
            <c:dLbl>
              <c:idx val="2"/>
              <c:layout>
                <c:manualLayout>
                  <c:x val="-7.7393011844753765E-2"/>
                  <c:y val="3.729603729603695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4A4-49B3-9B38-A209A7E56C53}"/>
                </c:ext>
              </c:extLst>
            </c:dLbl>
            <c:dLbl>
              <c:idx val="3"/>
              <c:layout>
                <c:manualLayout>
                  <c:x val="-7.515808761257505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4A4-49B3-9B38-A209A7E56C53}"/>
                </c:ext>
              </c:extLst>
            </c:dLbl>
            <c:dLbl>
              <c:idx val="4"/>
              <c:layout>
                <c:manualLayout>
                  <c:x val="-7.3650740608952436E-2"/>
                  <c:y val="1.468347925040838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4A4-49B3-9B38-A209A7E56C53}"/>
                </c:ext>
              </c:extLst>
            </c:dLbl>
            <c:dLbl>
              <c:idx val="5"/>
              <c:layout>
                <c:manualLayout>
                  <c:x val="3.8929402851616917E-3"/>
                  <c:y val="5.59455242919816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4A4-49B3-9B38-A209A7E56C53}"/>
                </c:ext>
              </c:extLst>
            </c:dLbl>
            <c:dLbl>
              <c:idx val="6"/>
              <c:layout>
                <c:manualLayout>
                  <c:x val="-7.541855796261307E-2"/>
                  <c:y val="1.86480186480186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4A4-49B3-9B38-A209A7E56C53}"/>
                </c:ext>
              </c:extLst>
            </c:dLbl>
            <c:dLbl>
              <c:idx val="7"/>
              <c:layout>
                <c:manualLayout>
                  <c:x val="1.8877945596327745E-3"/>
                  <c:y val="1.86494869959436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4A4-49B3-9B38-A209A7E56C53}"/>
                </c:ext>
              </c:extLst>
            </c:dLbl>
            <c:dLbl>
              <c:idx val="8"/>
              <c:layout>
                <c:manualLayout>
                  <c:x val="-7.9435414513860894E-2"/>
                  <c:y val="1.86480186480193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4A4-49B3-9B38-A209A7E56C53}"/>
                </c:ext>
              </c:extLst>
            </c:dLbl>
            <c:dLbl>
              <c:idx val="9"/>
              <c:layout>
                <c:manualLayout>
                  <c:x val="-8.0814906191283425E-2"/>
                  <c:y val="1.468347926408343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4A4-49B3-9B38-A209A7E56C53}"/>
                </c:ext>
              </c:extLst>
            </c:dLbl>
            <c:dLbl>
              <c:idx val="10"/>
              <c:layout>
                <c:manualLayout>
                  <c:x val="-8.839808929324070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4A4-49B3-9B38-A209A7E56C53}"/>
                </c:ext>
              </c:extLst>
            </c:dLbl>
            <c:dLbl>
              <c:idx val="11"/>
              <c:layout>
                <c:manualLayout>
                  <c:x val="-9.0026398267863961E-2"/>
                  <c:y val="1.86494869959436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4A4-49B3-9B38-A209A7E56C53}"/>
                </c:ext>
              </c:extLst>
            </c:dLbl>
            <c:dLbl>
              <c:idx val="12"/>
              <c:layout>
                <c:manualLayout>
                  <c:x val="-7.6045525030757455E-2"/>
                  <c:y val="3.72975056439623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04A4-49B3-9B38-A209A7E56C53}"/>
                </c:ext>
              </c:extLst>
            </c:dLbl>
            <c:dLbl>
              <c:idx val="13"/>
              <c:layout>
                <c:manualLayout>
                  <c:x val="-8.888817402242375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04A4-49B3-9B38-A209A7E56C53}"/>
                </c:ext>
              </c:extLst>
            </c:dLbl>
            <c:dLbl>
              <c:idx val="14"/>
              <c:layout>
                <c:manualLayout>
                  <c:x val="-2.5127920977202414E-3"/>
                  <c:y val="1.468347925040838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4A4-49B3-9B38-A209A7E56C53}"/>
                </c:ext>
              </c:extLst>
            </c:dLbl>
            <c:dLbl>
              <c:idx val="15"/>
              <c:layout>
                <c:manualLayout>
                  <c:x val="-8.9876549856027346E-2"/>
                  <c:y val="1.468347926408343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4A4-49B3-9B38-A209A7E56C53}"/>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'contratacion indepe mercados'!$B$29:$B$44</c:f>
              <c:strCache>
                <c:ptCount val="16"/>
                <c:pt idx="0">
                  <c:v>Rusia</c:v>
                </c:pt>
                <c:pt idx="1">
                  <c:v>Irlanda</c:v>
                </c:pt>
                <c:pt idx="2">
                  <c:v>Reino Unido</c:v>
                </c:pt>
                <c:pt idx="3">
                  <c:v>España</c:v>
                </c:pt>
                <c:pt idx="4">
                  <c:v>Península</c:v>
                </c:pt>
                <c:pt idx="5">
                  <c:v>Francia</c:v>
                </c:pt>
                <c:pt idx="6">
                  <c:v>Todos los países</c:v>
                </c:pt>
                <c:pt idx="7">
                  <c:v>Italia</c:v>
                </c:pt>
                <c:pt idx="8">
                  <c:v>Bélgica</c:v>
                </c:pt>
                <c:pt idx="9">
                  <c:v>Suiza + Austria</c:v>
                </c:pt>
                <c:pt idx="10">
                  <c:v>Noruega</c:v>
                </c:pt>
                <c:pt idx="11">
                  <c:v>Suecia</c:v>
                </c:pt>
                <c:pt idx="12">
                  <c:v>Alemania</c:v>
                </c:pt>
                <c:pt idx="13">
                  <c:v>Finlandia</c:v>
                </c:pt>
                <c:pt idx="14">
                  <c:v>Holanda</c:v>
                </c:pt>
                <c:pt idx="15">
                  <c:v>Dinamarca</c:v>
                </c:pt>
              </c:strCache>
            </c:strRef>
          </c:cat>
          <c:val>
            <c:numRef>
              <c:f>'contratacion indepe mercados'!$G$29:$G$44</c:f>
              <c:numCache>
                <c:formatCode>0.0%</c:formatCode>
                <c:ptCount val="16"/>
                <c:pt idx="0">
                  <c:v>1.0644981929385597</c:v>
                </c:pt>
                <c:pt idx="1">
                  <c:v>-1.7625762195122574E-3</c:v>
                </c:pt>
                <c:pt idx="2">
                  <c:v>4.3613482497813827E-2</c:v>
                </c:pt>
                <c:pt idx="3">
                  <c:v>3.6200722106437322E-2</c:v>
                </c:pt>
                <c:pt idx="4">
                  <c:v>4.5454116269627587E-2</c:v>
                </c:pt>
                <c:pt idx="5">
                  <c:v>-3.1217470736940589E-2</c:v>
                </c:pt>
                <c:pt idx="6">
                  <c:v>6.2641664949515841E-2</c:v>
                </c:pt>
                <c:pt idx="7">
                  <c:v>-0.17514124293785305</c:v>
                </c:pt>
                <c:pt idx="8">
                  <c:v>3.6809419071031302E-2</c:v>
                </c:pt>
                <c:pt idx="9">
                  <c:v>5.7285840447453662E-2</c:v>
                </c:pt>
                <c:pt idx="10">
                  <c:v>0.13035159052858147</c:v>
                </c:pt>
                <c:pt idx="11">
                  <c:v>0.3782098312545854</c:v>
                </c:pt>
                <c:pt idx="12">
                  <c:v>3.8048134184702764E-3</c:v>
                </c:pt>
                <c:pt idx="13">
                  <c:v>0.3869818898234445</c:v>
                </c:pt>
                <c:pt idx="14">
                  <c:v>-3.7016464987105757E-2</c:v>
                </c:pt>
                <c:pt idx="15">
                  <c:v>0.34147840786844941</c:v>
                </c:pt>
              </c:numCache>
            </c:numRef>
          </c:val>
          <c:extLst>
            <c:ext xmlns:c16="http://schemas.microsoft.com/office/drawing/2014/chart" uri="{C3380CC4-5D6E-409C-BE32-E72D297353CC}">
              <c16:uniqueId val="{0000002A-04A4-49B3-9B38-A209A7E56C53}"/>
            </c:ext>
          </c:extLst>
        </c:ser>
        <c:dLbls>
          <c:showLegendKey val="0"/>
          <c:showVal val="0"/>
          <c:showCatName val="0"/>
          <c:showSerName val="0"/>
          <c:showPercent val="0"/>
          <c:showBubbleSize val="0"/>
        </c:dLbls>
        <c:gapWidth val="35"/>
        <c:axId val="208258656"/>
        <c:axId val="208242336"/>
      </c:barChart>
      <c:catAx>
        <c:axId val="20824016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08244512"/>
        <c:crosses val="autoZero"/>
        <c:auto val="1"/>
        <c:lblAlgn val="ctr"/>
        <c:lblOffset val="1000"/>
        <c:noMultiLvlLbl val="0"/>
      </c:catAx>
      <c:valAx>
        <c:axId val="208244512"/>
        <c:scaling>
          <c:orientation val="minMax"/>
        </c:scaling>
        <c:delete val="1"/>
        <c:axPos val="t"/>
        <c:numFmt formatCode="0.0" sourceLinked="1"/>
        <c:majorTickMark val="out"/>
        <c:minorTickMark val="none"/>
        <c:tickLblPos val="none"/>
        <c:crossAx val="208240160"/>
        <c:crosses val="autoZero"/>
        <c:crossBetween val="between"/>
      </c:valAx>
      <c:valAx>
        <c:axId val="208242336"/>
        <c:scaling>
          <c:orientation val="minMax"/>
        </c:scaling>
        <c:delete val="1"/>
        <c:axPos val="t"/>
        <c:numFmt formatCode="0.0%" sourceLinked="1"/>
        <c:majorTickMark val="out"/>
        <c:minorTickMark val="none"/>
        <c:tickLblPos val="none"/>
        <c:crossAx val="208258656"/>
        <c:crosses val="autoZero"/>
        <c:crossBetween val="between"/>
      </c:valAx>
      <c:catAx>
        <c:axId val="208258656"/>
        <c:scaling>
          <c:orientation val="maxMin"/>
        </c:scaling>
        <c:delete val="1"/>
        <c:axPos val="r"/>
        <c:numFmt formatCode="General" sourceLinked="1"/>
        <c:majorTickMark val="out"/>
        <c:minorTickMark val="none"/>
        <c:tickLblPos val="none"/>
        <c:crossAx val="208242336"/>
        <c:crosses val="max"/>
        <c:auto val="1"/>
        <c:lblAlgn val="ctr"/>
        <c:lblOffset val="100"/>
        <c:noMultiLvlLbl val="0"/>
      </c:catAx>
      <c:spPr>
        <a:noFill/>
      </c:spPr>
    </c:plotArea>
    <c:legend>
      <c:legendPos val="t"/>
      <c:layout>
        <c:manualLayout>
          <c:xMode val="edge"/>
          <c:yMode val="edge"/>
          <c:x val="0"/>
          <c:y val="8.3625497861718329E-2"/>
          <c:w val="0.35430795309367208"/>
          <c:h val="3.6992382945138853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'formula contrata vuelo'!$J$5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vuelo'!$G$6,'formula contrata vuelo'!$G$10,'formula contrata vuelo'!$G$14)</c:f>
              <c:strCache>
                <c:ptCount val="3"/>
                <c:pt idx="0">
                  <c:v>Touroperador</c:v>
                </c:pt>
                <c:pt idx="1">
                  <c:v>Agencia de viajes</c:v>
                </c:pt>
                <c:pt idx="2">
                  <c:v>Contratación con la compañía</c:v>
                </c:pt>
              </c:strCache>
            </c:strRef>
          </c:cat>
          <c:val>
            <c:numRef>
              <c:f>('formula contrata vuelo'!$J$6,'formula contrata vuelo'!$J$10,'formula contrata vuelo'!$J$14)</c:f>
              <c:numCache>
                <c:formatCode>0.0</c:formatCode>
                <c:ptCount val="3"/>
                <c:pt idx="0">
                  <c:v>30.045454545454547</c:v>
                </c:pt>
                <c:pt idx="1">
                  <c:v>34</c:v>
                </c:pt>
                <c:pt idx="2">
                  <c:v>34.854545454545452</c:v>
                </c:pt>
              </c:numCache>
            </c:numRef>
          </c:val>
          <c:extLst>
            <c:ext xmlns:c16="http://schemas.microsoft.com/office/drawing/2014/chart" uri="{C3380CC4-5D6E-409C-BE32-E72D297353CC}">
              <c16:uniqueId val="{00000000-D0AE-4FA2-80AC-1C2A8699F050}"/>
            </c:ext>
          </c:extLst>
        </c:ser>
        <c:ser>
          <c:idx val="2"/>
          <c:order val="1"/>
          <c:tx>
            <c:strRef>
              <c:f>'formula contrata vuelo'!$I$5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vuelo'!$G$6,'formula contrata vuelo'!$G$10,'formula contrata vuelo'!$G$14)</c:f>
              <c:strCache>
                <c:ptCount val="3"/>
                <c:pt idx="0">
                  <c:v>Touroperador</c:v>
                </c:pt>
                <c:pt idx="1">
                  <c:v>Agencia de viajes</c:v>
                </c:pt>
                <c:pt idx="2">
                  <c:v>Contratación con la compañía</c:v>
                </c:pt>
              </c:strCache>
            </c:strRef>
          </c:cat>
          <c:val>
            <c:numRef>
              <c:f>('formula contrata vuelo'!$I$6,'formula contrata vuelo'!$I$10,'formula contrata vuelo'!$I$14)</c:f>
              <c:numCache>
                <c:formatCode>0.0</c:formatCode>
                <c:ptCount val="3"/>
                <c:pt idx="0">
                  <c:v>31.554545454545455</c:v>
                </c:pt>
                <c:pt idx="1">
                  <c:v>35.263636363636365</c:v>
                </c:pt>
                <c:pt idx="2">
                  <c:v>32.300000000000004</c:v>
                </c:pt>
              </c:numCache>
            </c:numRef>
          </c:val>
          <c:extLst>
            <c:ext xmlns:c16="http://schemas.microsoft.com/office/drawing/2014/chart" uri="{C3380CC4-5D6E-409C-BE32-E72D297353CC}">
              <c16:uniqueId val="{00000001-D0AE-4FA2-80AC-1C2A8699F050}"/>
            </c:ext>
          </c:extLst>
        </c:ser>
        <c:dLbls>
          <c:showLegendKey val="0"/>
          <c:showVal val="0"/>
          <c:showCatName val="0"/>
          <c:showSerName val="0"/>
          <c:showPercent val="0"/>
          <c:showBubbleSize val="0"/>
        </c:dLbls>
        <c:gapWidth val="35"/>
        <c:axId val="1855941232"/>
        <c:axId val="1855946672"/>
      </c:barChart>
      <c:barChart>
        <c:barDir val="bar"/>
        <c:grouping val="clustered"/>
        <c:varyColors val="0"/>
        <c:ser>
          <c:idx val="3"/>
          <c:order val="2"/>
          <c:tx>
            <c:strRef>
              <c:f>'formula contrata vuelo'!$L$5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D0AE-4FA2-80AC-1C2A8699F050}"/>
              </c:ext>
            </c:extLst>
          </c:dPt>
          <c:dPt>
            <c:idx val="1"/>
            <c:invertIfNegative val="0"/>
            <c:bubble3D val="0"/>
            <c:spPr>
              <a:noFill/>
            </c:spPr>
            <c:extLst>
              <c:ext xmlns:c16="http://schemas.microsoft.com/office/drawing/2014/chart" uri="{C3380CC4-5D6E-409C-BE32-E72D297353CC}">
                <c16:uniqueId val="{00000005-D0AE-4FA2-80AC-1C2A8699F050}"/>
              </c:ext>
            </c:extLst>
          </c:dPt>
          <c:dPt>
            <c:idx val="2"/>
            <c:invertIfNegative val="0"/>
            <c:bubble3D val="0"/>
            <c:spPr>
              <a:noFill/>
            </c:spPr>
            <c:extLst>
              <c:ext xmlns:c16="http://schemas.microsoft.com/office/drawing/2014/chart" uri="{C3380CC4-5D6E-409C-BE32-E72D297353CC}">
                <c16:uniqueId val="{00000007-D0AE-4FA2-80AC-1C2A8699F050}"/>
              </c:ext>
            </c:extLst>
          </c:dPt>
          <c:dPt>
            <c:idx val="3"/>
            <c:invertIfNegative val="0"/>
            <c:bubble3D val="0"/>
            <c:spPr>
              <a:noFill/>
            </c:spPr>
            <c:extLst>
              <c:ext xmlns:c16="http://schemas.microsoft.com/office/drawing/2014/chart" uri="{C3380CC4-5D6E-409C-BE32-E72D297353CC}">
                <c16:uniqueId val="{00000009-D0AE-4FA2-80AC-1C2A8699F050}"/>
              </c:ext>
            </c:extLst>
          </c:dPt>
          <c:dPt>
            <c:idx val="4"/>
            <c:invertIfNegative val="0"/>
            <c:bubble3D val="0"/>
            <c:spPr>
              <a:noFill/>
            </c:spPr>
            <c:extLst>
              <c:ext xmlns:c16="http://schemas.microsoft.com/office/drawing/2014/chart" uri="{C3380CC4-5D6E-409C-BE32-E72D297353CC}">
                <c16:uniqueId val="{0000000B-D0AE-4FA2-80AC-1C2A8699F050}"/>
              </c:ext>
            </c:extLst>
          </c:dPt>
          <c:dPt>
            <c:idx val="5"/>
            <c:invertIfNegative val="0"/>
            <c:bubble3D val="0"/>
            <c:spPr>
              <a:noFill/>
            </c:spPr>
            <c:extLst>
              <c:ext xmlns:c16="http://schemas.microsoft.com/office/drawing/2014/chart" uri="{C3380CC4-5D6E-409C-BE32-E72D297353CC}">
                <c16:uniqueId val="{0000000D-D0AE-4FA2-80AC-1C2A8699F050}"/>
              </c:ext>
            </c:extLst>
          </c:dPt>
          <c:dPt>
            <c:idx val="6"/>
            <c:invertIfNegative val="0"/>
            <c:bubble3D val="0"/>
            <c:spPr>
              <a:noFill/>
            </c:spPr>
            <c:extLst>
              <c:ext xmlns:c16="http://schemas.microsoft.com/office/drawing/2014/chart" uri="{C3380CC4-5D6E-409C-BE32-E72D297353CC}">
                <c16:uniqueId val="{0000000F-D0AE-4FA2-80AC-1C2A8699F050}"/>
              </c:ext>
            </c:extLst>
          </c:dPt>
          <c:dLbls>
            <c:dLbl>
              <c:idx val="2"/>
              <c:layout>
                <c:manualLayout>
                  <c:x val="-7.588697786116914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AE-4FA2-80AC-1C2A8699F050}"/>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vuelo'!$G$6,'formula contrata vuelo'!$G$10,'formula contrata vuelo'!$G$14)</c:f>
              <c:strCache>
                <c:ptCount val="3"/>
                <c:pt idx="0">
                  <c:v>Touroperador</c:v>
                </c:pt>
                <c:pt idx="1">
                  <c:v>Agencia de viajes</c:v>
                </c:pt>
                <c:pt idx="2">
                  <c:v>Contratación con la compañía</c:v>
                </c:pt>
              </c:strCache>
            </c:strRef>
          </c:cat>
          <c:val>
            <c:numRef>
              <c:f>('formula contrata vuelo'!$L$6,'formula contrata vuelo'!$L$10,'formula contrata vuelo'!$L$14)</c:f>
              <c:numCache>
                <c:formatCode>0.0%</c:formatCode>
                <c:ptCount val="3"/>
                <c:pt idx="0">
                  <c:v>-4.7824834341688272E-2</c:v>
                </c:pt>
                <c:pt idx="1">
                  <c:v>-3.5833977829337504E-2</c:v>
                </c:pt>
                <c:pt idx="2">
                  <c:v>7.9088094567970613E-2</c:v>
                </c:pt>
              </c:numCache>
            </c:numRef>
          </c:val>
          <c:extLst>
            <c:ext xmlns:c16="http://schemas.microsoft.com/office/drawing/2014/chart" uri="{C3380CC4-5D6E-409C-BE32-E72D297353CC}">
              <c16:uniqueId val="{00000010-D0AE-4FA2-80AC-1C2A8699F050}"/>
            </c:ext>
          </c:extLst>
        </c:ser>
        <c:dLbls>
          <c:showLegendKey val="0"/>
          <c:showVal val="0"/>
          <c:showCatName val="0"/>
          <c:showSerName val="0"/>
          <c:showPercent val="0"/>
          <c:showBubbleSize val="0"/>
        </c:dLbls>
        <c:gapWidth val="35"/>
        <c:axId val="1855945040"/>
        <c:axId val="1855943952"/>
      </c:barChart>
      <c:catAx>
        <c:axId val="185594123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855946672"/>
        <c:crosses val="autoZero"/>
        <c:auto val="1"/>
        <c:lblAlgn val="ctr"/>
        <c:lblOffset val="1000"/>
        <c:noMultiLvlLbl val="0"/>
      </c:catAx>
      <c:valAx>
        <c:axId val="1855946672"/>
        <c:scaling>
          <c:orientation val="minMax"/>
        </c:scaling>
        <c:delete val="1"/>
        <c:axPos val="t"/>
        <c:numFmt formatCode="0.0" sourceLinked="1"/>
        <c:majorTickMark val="out"/>
        <c:minorTickMark val="none"/>
        <c:tickLblPos val="none"/>
        <c:crossAx val="1855941232"/>
        <c:crosses val="autoZero"/>
        <c:crossBetween val="between"/>
      </c:valAx>
      <c:valAx>
        <c:axId val="1855943952"/>
        <c:scaling>
          <c:orientation val="minMax"/>
        </c:scaling>
        <c:delete val="1"/>
        <c:axPos val="t"/>
        <c:numFmt formatCode="0.0%" sourceLinked="1"/>
        <c:majorTickMark val="out"/>
        <c:minorTickMark val="none"/>
        <c:tickLblPos val="none"/>
        <c:crossAx val="1855945040"/>
        <c:crosses val="autoZero"/>
        <c:crossBetween val="between"/>
      </c:valAx>
      <c:catAx>
        <c:axId val="1855945040"/>
        <c:scaling>
          <c:orientation val="maxMin"/>
        </c:scaling>
        <c:delete val="1"/>
        <c:axPos val="r"/>
        <c:numFmt formatCode="General" sourceLinked="1"/>
        <c:majorTickMark val="out"/>
        <c:minorTickMark val="none"/>
        <c:tickLblPos val="none"/>
        <c:crossAx val="1855943952"/>
        <c:crosses val="max"/>
        <c:auto val="1"/>
        <c:lblAlgn val="ctr"/>
        <c:lblOffset val="100"/>
        <c:noMultiLvlLbl val="0"/>
      </c:catAx>
      <c:spPr>
        <a:noFill/>
      </c:spPr>
    </c:plotArea>
    <c:legend>
      <c:legendPos val="t"/>
      <c:layout>
        <c:manualLayout>
          <c:xMode val="edge"/>
          <c:yMode val="edge"/>
          <c:x val="0"/>
          <c:y val="0.10482771075633895"/>
          <c:w val="0.5641029512751393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'formula contrata aloja'!$J$5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aloja'!$G$6,'formula contrata aloja'!$G$10,'formula contrata aloja'!$G$14)</c:f>
              <c:strCache>
                <c:ptCount val="3"/>
                <c:pt idx="0">
                  <c:v>Touroperador</c:v>
                </c:pt>
                <c:pt idx="1">
                  <c:v>Agencia de viajes</c:v>
                </c:pt>
                <c:pt idx="2">
                  <c:v>Alojamiento desde origen</c:v>
                </c:pt>
              </c:strCache>
            </c:strRef>
          </c:cat>
          <c:val>
            <c:numRef>
              <c:f>('formula contrata aloja'!$J$6,'formula contrata aloja'!$J$10,'formula contrata aloja'!$J$14)</c:f>
              <c:numCache>
                <c:formatCode>0.0</c:formatCode>
                <c:ptCount val="3"/>
                <c:pt idx="0">
                  <c:v>31.945454545454545</c:v>
                </c:pt>
                <c:pt idx="1">
                  <c:v>35.81818181818182</c:v>
                </c:pt>
                <c:pt idx="2">
                  <c:v>15.50909090909091</c:v>
                </c:pt>
              </c:numCache>
            </c:numRef>
          </c:val>
          <c:extLst>
            <c:ext xmlns:c16="http://schemas.microsoft.com/office/drawing/2014/chart" uri="{C3380CC4-5D6E-409C-BE32-E72D297353CC}">
              <c16:uniqueId val="{00000000-0FBF-4D3C-9A59-BE1B9D5C5F7B}"/>
            </c:ext>
          </c:extLst>
        </c:ser>
        <c:ser>
          <c:idx val="2"/>
          <c:order val="1"/>
          <c:tx>
            <c:strRef>
              <c:f>'formula contrata aloja'!$I$5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aloja'!$G$6,'formula contrata aloja'!$G$10,'formula contrata aloja'!$G$14)</c:f>
              <c:strCache>
                <c:ptCount val="3"/>
                <c:pt idx="0">
                  <c:v>Touroperador</c:v>
                </c:pt>
                <c:pt idx="1">
                  <c:v>Agencia de viajes</c:v>
                </c:pt>
                <c:pt idx="2">
                  <c:v>Alojamiento desde origen</c:v>
                </c:pt>
              </c:strCache>
            </c:strRef>
          </c:cat>
          <c:val>
            <c:numRef>
              <c:f>('formula contrata aloja'!$I$6,'formula contrata aloja'!$I$10,'formula contrata aloja'!$I$14)</c:f>
              <c:numCache>
                <c:formatCode>0.0</c:formatCode>
                <c:ptCount val="3"/>
                <c:pt idx="0">
                  <c:v>33.336363636363636</c:v>
                </c:pt>
                <c:pt idx="1">
                  <c:v>36.954545454545453</c:v>
                </c:pt>
                <c:pt idx="2">
                  <c:v>12.927272727272728</c:v>
                </c:pt>
              </c:numCache>
            </c:numRef>
          </c:val>
          <c:extLst>
            <c:ext xmlns:c16="http://schemas.microsoft.com/office/drawing/2014/chart" uri="{C3380CC4-5D6E-409C-BE32-E72D297353CC}">
              <c16:uniqueId val="{00000001-0FBF-4D3C-9A59-BE1B9D5C5F7B}"/>
            </c:ext>
          </c:extLst>
        </c:ser>
        <c:dLbls>
          <c:showLegendKey val="0"/>
          <c:showVal val="0"/>
          <c:showCatName val="0"/>
          <c:showSerName val="0"/>
          <c:showPercent val="0"/>
          <c:showBubbleSize val="0"/>
        </c:dLbls>
        <c:gapWidth val="35"/>
        <c:axId val="1855947760"/>
        <c:axId val="1855951024"/>
      </c:barChart>
      <c:barChart>
        <c:barDir val="bar"/>
        <c:grouping val="clustered"/>
        <c:varyColors val="0"/>
        <c:ser>
          <c:idx val="3"/>
          <c:order val="2"/>
          <c:tx>
            <c:strRef>
              <c:f>'formula contrata aloja'!$L$5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0FBF-4D3C-9A59-BE1B9D5C5F7B}"/>
              </c:ext>
            </c:extLst>
          </c:dPt>
          <c:dPt>
            <c:idx val="1"/>
            <c:invertIfNegative val="0"/>
            <c:bubble3D val="0"/>
            <c:spPr>
              <a:noFill/>
            </c:spPr>
            <c:extLst>
              <c:ext xmlns:c16="http://schemas.microsoft.com/office/drawing/2014/chart" uri="{C3380CC4-5D6E-409C-BE32-E72D297353CC}">
                <c16:uniqueId val="{00000005-0FBF-4D3C-9A59-BE1B9D5C5F7B}"/>
              </c:ext>
            </c:extLst>
          </c:dPt>
          <c:dPt>
            <c:idx val="2"/>
            <c:invertIfNegative val="0"/>
            <c:bubble3D val="0"/>
            <c:spPr>
              <a:noFill/>
            </c:spPr>
            <c:extLst>
              <c:ext xmlns:c16="http://schemas.microsoft.com/office/drawing/2014/chart" uri="{C3380CC4-5D6E-409C-BE32-E72D297353CC}">
                <c16:uniqueId val="{00000007-0FBF-4D3C-9A59-BE1B9D5C5F7B}"/>
              </c:ext>
            </c:extLst>
          </c:dPt>
          <c:dPt>
            <c:idx val="3"/>
            <c:invertIfNegative val="0"/>
            <c:bubble3D val="0"/>
            <c:spPr>
              <a:noFill/>
            </c:spPr>
            <c:extLst>
              <c:ext xmlns:c16="http://schemas.microsoft.com/office/drawing/2014/chart" uri="{C3380CC4-5D6E-409C-BE32-E72D297353CC}">
                <c16:uniqueId val="{00000009-0FBF-4D3C-9A59-BE1B9D5C5F7B}"/>
              </c:ext>
            </c:extLst>
          </c:dPt>
          <c:dPt>
            <c:idx val="4"/>
            <c:invertIfNegative val="0"/>
            <c:bubble3D val="0"/>
            <c:spPr>
              <a:noFill/>
            </c:spPr>
            <c:extLst>
              <c:ext xmlns:c16="http://schemas.microsoft.com/office/drawing/2014/chart" uri="{C3380CC4-5D6E-409C-BE32-E72D297353CC}">
                <c16:uniqueId val="{0000000B-0FBF-4D3C-9A59-BE1B9D5C5F7B}"/>
              </c:ext>
            </c:extLst>
          </c:dPt>
          <c:dPt>
            <c:idx val="5"/>
            <c:invertIfNegative val="0"/>
            <c:bubble3D val="0"/>
            <c:spPr>
              <a:noFill/>
            </c:spPr>
            <c:extLst>
              <c:ext xmlns:c16="http://schemas.microsoft.com/office/drawing/2014/chart" uri="{C3380CC4-5D6E-409C-BE32-E72D297353CC}">
                <c16:uniqueId val="{0000000D-0FBF-4D3C-9A59-BE1B9D5C5F7B}"/>
              </c:ext>
            </c:extLst>
          </c:dPt>
          <c:dPt>
            <c:idx val="6"/>
            <c:invertIfNegative val="0"/>
            <c:bubble3D val="0"/>
            <c:spPr>
              <a:noFill/>
            </c:spPr>
            <c:extLst>
              <c:ext xmlns:c16="http://schemas.microsoft.com/office/drawing/2014/chart" uri="{C3380CC4-5D6E-409C-BE32-E72D297353CC}">
                <c16:uniqueId val="{0000000F-0FBF-4D3C-9A59-BE1B9D5C5F7B}"/>
              </c:ext>
            </c:extLst>
          </c:dPt>
          <c:dLbls>
            <c:dLbl>
              <c:idx val="2"/>
              <c:layout>
                <c:manualLayout>
                  <c:x val="-9.1296088644608878E-2"/>
                  <c:y val="3.05810397553516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BF-4D3C-9A59-BE1B9D5C5F7B}"/>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aloja'!$G$6,'formula contrata aloja'!$G$10,'formula contrata aloja'!$G$14)</c:f>
              <c:strCache>
                <c:ptCount val="3"/>
                <c:pt idx="0">
                  <c:v>Touroperador</c:v>
                </c:pt>
                <c:pt idx="1">
                  <c:v>Agencia de viajes</c:v>
                </c:pt>
                <c:pt idx="2">
                  <c:v>Alojamiento desde origen</c:v>
                </c:pt>
              </c:strCache>
            </c:strRef>
          </c:cat>
          <c:val>
            <c:numRef>
              <c:f>('formula contrata aloja'!$L$6,'formula contrata aloja'!$L$10,'formula contrata aloja'!$L$14)</c:f>
              <c:numCache>
                <c:formatCode>0.0%</c:formatCode>
                <c:ptCount val="3"/>
                <c:pt idx="0">
                  <c:v>-4.1723479683665077E-2</c:v>
                </c:pt>
                <c:pt idx="1">
                  <c:v>-3.0750307503074947E-2</c:v>
                </c:pt>
                <c:pt idx="2">
                  <c:v>0.19971870604782005</c:v>
                </c:pt>
              </c:numCache>
            </c:numRef>
          </c:val>
          <c:extLst>
            <c:ext xmlns:c16="http://schemas.microsoft.com/office/drawing/2014/chart" uri="{C3380CC4-5D6E-409C-BE32-E72D297353CC}">
              <c16:uniqueId val="{00000010-0FBF-4D3C-9A59-BE1B9D5C5F7B}"/>
            </c:ext>
          </c:extLst>
        </c:ser>
        <c:dLbls>
          <c:showLegendKey val="0"/>
          <c:showVal val="0"/>
          <c:showCatName val="0"/>
          <c:showSerName val="0"/>
          <c:showPercent val="0"/>
          <c:showBubbleSize val="0"/>
        </c:dLbls>
        <c:gapWidth val="35"/>
        <c:axId val="1849818160"/>
        <c:axId val="1855938512"/>
      </c:barChart>
      <c:catAx>
        <c:axId val="185594776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855951024"/>
        <c:crosses val="autoZero"/>
        <c:auto val="1"/>
        <c:lblAlgn val="ctr"/>
        <c:lblOffset val="1000"/>
        <c:noMultiLvlLbl val="0"/>
      </c:catAx>
      <c:valAx>
        <c:axId val="1855951024"/>
        <c:scaling>
          <c:orientation val="minMax"/>
        </c:scaling>
        <c:delete val="1"/>
        <c:axPos val="t"/>
        <c:numFmt formatCode="0.0" sourceLinked="1"/>
        <c:majorTickMark val="out"/>
        <c:minorTickMark val="none"/>
        <c:tickLblPos val="none"/>
        <c:crossAx val="1855947760"/>
        <c:crosses val="autoZero"/>
        <c:crossBetween val="between"/>
      </c:valAx>
      <c:valAx>
        <c:axId val="1855938512"/>
        <c:scaling>
          <c:orientation val="minMax"/>
        </c:scaling>
        <c:delete val="1"/>
        <c:axPos val="t"/>
        <c:numFmt formatCode="0.0%" sourceLinked="1"/>
        <c:majorTickMark val="out"/>
        <c:minorTickMark val="none"/>
        <c:tickLblPos val="none"/>
        <c:crossAx val="1849818160"/>
        <c:crosses val="autoZero"/>
        <c:crossBetween val="between"/>
      </c:valAx>
      <c:catAx>
        <c:axId val="1849818160"/>
        <c:scaling>
          <c:orientation val="maxMin"/>
        </c:scaling>
        <c:delete val="1"/>
        <c:axPos val="r"/>
        <c:numFmt formatCode="General" sourceLinked="1"/>
        <c:majorTickMark val="out"/>
        <c:minorTickMark val="none"/>
        <c:tickLblPos val="none"/>
        <c:crossAx val="1855938512"/>
        <c:crosses val="max"/>
        <c:auto val="1"/>
        <c:lblAlgn val="ctr"/>
        <c:lblOffset val="100"/>
        <c:noMultiLvlLbl val="0"/>
      </c:catAx>
      <c:spPr>
        <a:noFill/>
      </c:spPr>
    </c:plotArea>
    <c:legend>
      <c:legendPos val="t"/>
      <c:layout>
        <c:manualLayout>
          <c:xMode val="edge"/>
          <c:yMode val="edge"/>
          <c:x val="4.1688386206461901E-3"/>
          <c:y val="0.1659897902670423"/>
          <c:w val="0.56410295127513932"/>
          <c:h val="4.7877509181755082E-2"/>
        </c:manualLayout>
      </c:layout>
      <c:overlay val="0"/>
      <c:txPr>
        <a:bodyPr/>
        <a:lstStyle/>
        <a:p>
          <a:pPr>
            <a:defRPr sz="1200" b="0">
              <a:solidFill>
                <a:schemeClr val="tx1">
                  <a:lumMod val="50000"/>
                  <a:lumOff val="50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70991185696484"/>
          <c:y val="0.23129724868307547"/>
          <c:w val="0.74116994024445804"/>
          <c:h val="0.7256297927793991"/>
        </c:manualLayout>
      </c:layout>
      <c:barChart>
        <c:barDir val="bar"/>
        <c:grouping val="percentStacked"/>
        <c:varyColors val="0"/>
        <c:ser>
          <c:idx val="0"/>
          <c:order val="0"/>
          <c:tx>
            <c:strRef>
              <c:f>'formula de contrat por mercado'!$N$7</c:f>
              <c:strCache>
                <c:ptCount val="1"/>
                <c:pt idx="0">
                  <c:v>A través de Internet (web, portal)</c:v>
                </c:pt>
              </c:strCache>
            </c:strRef>
          </c:tx>
          <c:spPr>
            <a:solidFill>
              <a:schemeClr val="accent6">
                <a:lumMod val="75000"/>
              </a:schemeClr>
            </a:solidFill>
          </c:spPr>
          <c:invertIfNegative val="0"/>
          <c:dLbls>
            <c:numFmt formatCode="#,##0.0" sourceLinked="0"/>
            <c:spPr>
              <a:noFill/>
              <a:ln>
                <a:noFill/>
              </a:ln>
              <a:effectLst/>
            </c:spPr>
            <c:txPr>
              <a:bodyPr/>
              <a:lstStyle/>
              <a:p>
                <a:pPr>
                  <a:defRPr sz="1200" b="1">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mercado'!$B$8:$B$23</c:f>
              <c:strCache>
                <c:ptCount val="16"/>
                <c:pt idx="0">
                  <c:v>Dinamarca</c:v>
                </c:pt>
                <c:pt idx="1">
                  <c:v>Noruega</c:v>
                </c:pt>
                <c:pt idx="2">
                  <c:v>Finlandia</c:v>
                </c:pt>
                <c:pt idx="3">
                  <c:v>Irlanda</c:v>
                </c:pt>
                <c:pt idx="4">
                  <c:v>Suecia</c:v>
                </c:pt>
                <c:pt idx="5">
                  <c:v>Reino Unido</c:v>
                </c:pt>
                <c:pt idx="6">
                  <c:v>Holanda</c:v>
                </c:pt>
                <c:pt idx="7">
                  <c:v>Rusia</c:v>
                </c:pt>
                <c:pt idx="8">
                  <c:v>Todos los países</c:v>
                </c:pt>
                <c:pt idx="9">
                  <c:v>Francia</c:v>
                </c:pt>
                <c:pt idx="10">
                  <c:v>Suiza + Austria</c:v>
                </c:pt>
                <c:pt idx="11">
                  <c:v>Bélgica</c:v>
                </c:pt>
                <c:pt idx="12">
                  <c:v>Península</c:v>
                </c:pt>
                <c:pt idx="13">
                  <c:v>España</c:v>
                </c:pt>
                <c:pt idx="14">
                  <c:v>Alemania</c:v>
                </c:pt>
                <c:pt idx="15">
                  <c:v>Italia</c:v>
                </c:pt>
              </c:strCache>
            </c:strRef>
          </c:cat>
          <c:val>
            <c:numRef>
              <c:f>'formula de contrat por mercado'!$N$8:$N$23</c:f>
              <c:numCache>
                <c:formatCode>0.0</c:formatCode>
                <c:ptCount val="16"/>
                <c:pt idx="0">
                  <c:v>78.008298755186715</c:v>
                </c:pt>
                <c:pt idx="1">
                  <c:v>77.433628318584056</c:v>
                </c:pt>
                <c:pt idx="2">
                  <c:v>73.895582329317264</c:v>
                </c:pt>
                <c:pt idx="3">
                  <c:v>73.170731707317074</c:v>
                </c:pt>
                <c:pt idx="4">
                  <c:v>69.70443349753694</c:v>
                </c:pt>
                <c:pt idx="5">
                  <c:v>57.716196846631632</c:v>
                </c:pt>
                <c:pt idx="6">
                  <c:v>56.338028169014088</c:v>
                </c:pt>
                <c:pt idx="7">
                  <c:v>54.587155963302749</c:v>
                </c:pt>
                <c:pt idx="8">
                  <c:v>51.554545454545448</c:v>
                </c:pt>
                <c:pt idx="9">
                  <c:v>50.904977375565608</c:v>
                </c:pt>
                <c:pt idx="10">
                  <c:v>44.651162790697683</c:v>
                </c:pt>
                <c:pt idx="11">
                  <c:v>44.067796610169495</c:v>
                </c:pt>
                <c:pt idx="12">
                  <c:v>38.915956151035317</c:v>
                </c:pt>
                <c:pt idx="13">
                  <c:v>38.815789473684212</c:v>
                </c:pt>
                <c:pt idx="14">
                  <c:v>38.664812239221135</c:v>
                </c:pt>
                <c:pt idx="15">
                  <c:v>29.378531073446329</c:v>
                </c:pt>
              </c:numCache>
            </c:numRef>
          </c:val>
          <c:extLst>
            <c:ext xmlns:c16="http://schemas.microsoft.com/office/drawing/2014/chart" uri="{C3380CC4-5D6E-409C-BE32-E72D297353CC}">
              <c16:uniqueId val="{00000000-BD0F-45A4-ADD2-EBA52220FB47}"/>
            </c:ext>
          </c:extLst>
        </c:ser>
        <c:ser>
          <c:idx val="2"/>
          <c:order val="1"/>
          <c:tx>
            <c:strRef>
              <c:f>'formula de contrat por mercado'!$M$7</c:f>
              <c:strCache>
                <c:ptCount val="1"/>
                <c:pt idx="0">
                  <c:v>Directo (oficina de ventas, teléfono,fax)</c:v>
                </c:pt>
              </c:strCache>
            </c:strRef>
          </c:tx>
          <c:spPr>
            <a:solidFill>
              <a:schemeClr val="accent6"/>
            </a:solidFill>
            <a:scene3d>
              <a:camera prst="orthographicFront"/>
              <a:lightRig rig="threePt" dir="t"/>
            </a:scene3d>
            <a:sp3d/>
          </c:spPr>
          <c:invertIfNegative val="0"/>
          <c:dPt>
            <c:idx val="6"/>
            <c:invertIfNegative val="0"/>
            <c:bubble3D val="0"/>
            <c:extLst>
              <c:ext xmlns:c16="http://schemas.microsoft.com/office/drawing/2014/chart" uri="{C3380CC4-5D6E-409C-BE32-E72D297353CC}">
                <c16:uniqueId val="{00000001-BD0F-45A4-ADD2-EBA52220FB47}"/>
              </c:ext>
            </c:extLst>
          </c:dPt>
          <c:dPt>
            <c:idx val="9"/>
            <c:invertIfNegative val="0"/>
            <c:bubble3D val="0"/>
            <c:extLst>
              <c:ext xmlns:c16="http://schemas.microsoft.com/office/drawing/2014/chart" uri="{C3380CC4-5D6E-409C-BE32-E72D297353CC}">
                <c16:uniqueId val="{00000002-BD0F-45A4-ADD2-EBA52220FB47}"/>
              </c:ext>
            </c:extLst>
          </c:dPt>
          <c:dPt>
            <c:idx val="11"/>
            <c:invertIfNegative val="0"/>
            <c:bubble3D val="0"/>
            <c:extLst>
              <c:ext xmlns:c16="http://schemas.microsoft.com/office/drawing/2014/chart" uri="{C3380CC4-5D6E-409C-BE32-E72D297353CC}">
                <c16:uniqueId val="{00000003-BD0F-45A4-ADD2-EBA52220FB47}"/>
              </c:ext>
            </c:extLst>
          </c:dPt>
          <c:dLbls>
            <c:dLbl>
              <c:idx val="7"/>
              <c:layout>
                <c:manualLayout>
                  <c:x val="-1.25065158619387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0F-45A4-ADD2-EBA52220FB47}"/>
                </c:ext>
              </c:extLst>
            </c:dLbl>
            <c:dLbl>
              <c:idx val="17"/>
              <c:layout>
                <c:manualLayout>
                  <c:x val="-1.250651586193856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0F-45A4-ADD2-EBA52220FB47}"/>
                </c:ext>
              </c:extLst>
            </c:dLbl>
            <c:numFmt formatCode="#,##0.0" sourceLinked="0"/>
            <c:spPr>
              <a:noFill/>
              <a:ln>
                <a:noFill/>
              </a:ln>
              <a:effectLst/>
            </c:spPr>
            <c:txPr>
              <a:bodyPr/>
              <a:lstStyle/>
              <a:p>
                <a:pPr>
                  <a:defRPr sz="1200" b="1">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mercado'!$B$8:$B$23</c:f>
              <c:strCache>
                <c:ptCount val="16"/>
                <c:pt idx="0">
                  <c:v>Dinamarca</c:v>
                </c:pt>
                <c:pt idx="1">
                  <c:v>Noruega</c:v>
                </c:pt>
                <c:pt idx="2">
                  <c:v>Finlandia</c:v>
                </c:pt>
                <c:pt idx="3">
                  <c:v>Irlanda</c:v>
                </c:pt>
                <c:pt idx="4">
                  <c:v>Suecia</c:v>
                </c:pt>
                <c:pt idx="5">
                  <c:v>Reino Unido</c:v>
                </c:pt>
                <c:pt idx="6">
                  <c:v>Holanda</c:v>
                </c:pt>
                <c:pt idx="7">
                  <c:v>Rusia</c:v>
                </c:pt>
                <c:pt idx="8">
                  <c:v>Todos los países</c:v>
                </c:pt>
                <c:pt idx="9">
                  <c:v>Francia</c:v>
                </c:pt>
                <c:pt idx="10">
                  <c:v>Suiza + Austria</c:v>
                </c:pt>
                <c:pt idx="11">
                  <c:v>Bélgica</c:v>
                </c:pt>
                <c:pt idx="12">
                  <c:v>Península</c:v>
                </c:pt>
                <c:pt idx="13">
                  <c:v>España</c:v>
                </c:pt>
                <c:pt idx="14">
                  <c:v>Alemania</c:v>
                </c:pt>
                <c:pt idx="15">
                  <c:v>Italia</c:v>
                </c:pt>
              </c:strCache>
            </c:strRef>
          </c:cat>
          <c:val>
            <c:numRef>
              <c:f>'formula de contrat por mercado'!$M$8:$M$23</c:f>
              <c:numCache>
                <c:formatCode>0.0</c:formatCode>
                <c:ptCount val="16"/>
                <c:pt idx="0">
                  <c:v>15.352697095435685</c:v>
                </c:pt>
                <c:pt idx="1">
                  <c:v>10.619469026548671</c:v>
                </c:pt>
                <c:pt idx="2">
                  <c:v>12.048192771084338</c:v>
                </c:pt>
                <c:pt idx="3">
                  <c:v>15.853658536585366</c:v>
                </c:pt>
                <c:pt idx="4">
                  <c:v>18.226600985221676</c:v>
                </c:pt>
                <c:pt idx="5">
                  <c:v>18.179646440516006</c:v>
                </c:pt>
                <c:pt idx="6">
                  <c:v>37.464788732394368</c:v>
                </c:pt>
                <c:pt idx="7">
                  <c:v>17.431192660550458</c:v>
                </c:pt>
                <c:pt idx="8">
                  <c:v>31.718181818181819</c:v>
                </c:pt>
                <c:pt idx="9">
                  <c:v>34.162895927601816</c:v>
                </c:pt>
                <c:pt idx="10">
                  <c:v>47.906976744186046</c:v>
                </c:pt>
                <c:pt idx="11">
                  <c:v>37.288135593220339</c:v>
                </c:pt>
                <c:pt idx="12">
                  <c:v>50.42630937880633</c:v>
                </c:pt>
                <c:pt idx="13">
                  <c:v>49.760765550239235</c:v>
                </c:pt>
                <c:pt idx="14">
                  <c:v>51.251738525730175</c:v>
                </c:pt>
                <c:pt idx="15">
                  <c:v>58.192090395480228</c:v>
                </c:pt>
              </c:numCache>
            </c:numRef>
          </c:val>
          <c:extLst>
            <c:ext xmlns:c16="http://schemas.microsoft.com/office/drawing/2014/chart" uri="{C3380CC4-5D6E-409C-BE32-E72D297353CC}">
              <c16:uniqueId val="{00000006-BD0F-45A4-ADD2-EBA52220FB47}"/>
            </c:ext>
          </c:extLst>
        </c:ser>
        <c:ser>
          <c:idx val="1"/>
          <c:order val="2"/>
          <c:tx>
            <c:strRef>
              <c:f>'formula de contrat por mercado'!$O$7</c:f>
              <c:strCache>
                <c:ptCount val="1"/>
                <c:pt idx="0">
                  <c:v>Otra modalidad</c:v>
                </c:pt>
              </c:strCache>
            </c:strRef>
          </c:tx>
          <c:spPr>
            <a:solidFill>
              <a:schemeClr val="accent6">
                <a:lumMod val="60000"/>
                <a:lumOff val="40000"/>
              </a:schemeClr>
            </a:solidFill>
          </c:spPr>
          <c:invertIfNegative val="0"/>
          <c:dLbls>
            <c:numFmt formatCode="#,##0.0" sourceLinked="0"/>
            <c:spPr>
              <a:noFill/>
              <a:ln>
                <a:noFill/>
              </a:ln>
              <a:effectLst/>
            </c:spPr>
            <c:txPr>
              <a:bodyPr/>
              <a:lstStyle/>
              <a:p>
                <a:pPr>
                  <a:defRPr sz="12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mercado'!$B$8:$B$23</c:f>
              <c:strCache>
                <c:ptCount val="16"/>
                <c:pt idx="0">
                  <c:v>Dinamarca</c:v>
                </c:pt>
                <c:pt idx="1">
                  <c:v>Noruega</c:v>
                </c:pt>
                <c:pt idx="2">
                  <c:v>Finlandia</c:v>
                </c:pt>
                <c:pt idx="3">
                  <c:v>Irlanda</c:v>
                </c:pt>
                <c:pt idx="4">
                  <c:v>Suecia</c:v>
                </c:pt>
                <c:pt idx="5">
                  <c:v>Reino Unido</c:v>
                </c:pt>
                <c:pt idx="6">
                  <c:v>Holanda</c:v>
                </c:pt>
                <c:pt idx="7">
                  <c:v>Rusia</c:v>
                </c:pt>
                <c:pt idx="8">
                  <c:v>Todos los países</c:v>
                </c:pt>
                <c:pt idx="9">
                  <c:v>Francia</c:v>
                </c:pt>
                <c:pt idx="10">
                  <c:v>Suiza + Austria</c:v>
                </c:pt>
                <c:pt idx="11">
                  <c:v>Bélgica</c:v>
                </c:pt>
                <c:pt idx="12">
                  <c:v>Península</c:v>
                </c:pt>
                <c:pt idx="13">
                  <c:v>España</c:v>
                </c:pt>
                <c:pt idx="14">
                  <c:v>Alemania</c:v>
                </c:pt>
                <c:pt idx="15">
                  <c:v>Italia</c:v>
                </c:pt>
              </c:strCache>
            </c:strRef>
          </c:cat>
          <c:val>
            <c:numRef>
              <c:f>'formula de contrat por mercado'!$O$8:$O$23</c:f>
              <c:numCache>
                <c:formatCode>0.0</c:formatCode>
                <c:ptCount val="16"/>
                <c:pt idx="0">
                  <c:v>6.2240663900414939</c:v>
                </c:pt>
                <c:pt idx="1">
                  <c:v>11.061946902654865</c:v>
                </c:pt>
                <c:pt idx="2">
                  <c:v>13.654618473895582</c:v>
                </c:pt>
                <c:pt idx="3">
                  <c:v>9.7560975609756095</c:v>
                </c:pt>
                <c:pt idx="4">
                  <c:v>10.591133004926109</c:v>
                </c:pt>
                <c:pt idx="5">
                  <c:v>23.769708552317244</c:v>
                </c:pt>
                <c:pt idx="6">
                  <c:v>5.6338028169014072</c:v>
                </c:pt>
                <c:pt idx="7">
                  <c:v>24.770642201834868</c:v>
                </c:pt>
                <c:pt idx="8">
                  <c:v>16.136363636363637</c:v>
                </c:pt>
                <c:pt idx="9">
                  <c:v>14.25339366515837</c:v>
                </c:pt>
                <c:pt idx="10">
                  <c:v>7.441860465116279</c:v>
                </c:pt>
                <c:pt idx="11">
                  <c:v>18.361581920903955</c:v>
                </c:pt>
                <c:pt idx="12">
                  <c:v>10.109622411693056</c:v>
                </c:pt>
                <c:pt idx="13">
                  <c:v>10.765550239234448</c:v>
                </c:pt>
                <c:pt idx="14">
                  <c:v>9.3880389429763547</c:v>
                </c:pt>
                <c:pt idx="15">
                  <c:v>11.016949152542374</c:v>
                </c:pt>
              </c:numCache>
            </c:numRef>
          </c:val>
          <c:extLst>
            <c:ext xmlns:c16="http://schemas.microsoft.com/office/drawing/2014/chart" uri="{C3380CC4-5D6E-409C-BE32-E72D297353CC}">
              <c16:uniqueId val="{00000007-BD0F-45A4-ADD2-EBA52220FB47}"/>
            </c:ext>
          </c:extLst>
        </c:ser>
        <c:ser>
          <c:idx val="3"/>
          <c:order val="3"/>
          <c:tx>
            <c:strRef>
              <c:f>'formula de contrat por mercado'!$P$7</c:f>
              <c:strCache>
                <c:ptCount val="1"/>
                <c:pt idx="0">
                  <c:v>no contesta</c:v>
                </c:pt>
              </c:strCache>
            </c:strRef>
          </c:tx>
          <c:spPr>
            <a:solidFill>
              <a:schemeClr val="accent6">
                <a:lumMod val="40000"/>
                <a:lumOff val="60000"/>
              </a:schemeClr>
            </a:solidFill>
          </c:spPr>
          <c:invertIfNegative val="0"/>
          <c:dPt>
            <c:idx val="0"/>
            <c:invertIfNegative val="0"/>
            <c:bubble3D val="0"/>
            <c:extLst>
              <c:ext xmlns:c16="http://schemas.microsoft.com/office/drawing/2014/chart" uri="{C3380CC4-5D6E-409C-BE32-E72D297353CC}">
                <c16:uniqueId val="{00000008-BD0F-45A4-ADD2-EBA52220FB47}"/>
              </c:ext>
            </c:extLst>
          </c:dPt>
          <c:dPt>
            <c:idx val="1"/>
            <c:invertIfNegative val="0"/>
            <c:bubble3D val="0"/>
            <c:extLst>
              <c:ext xmlns:c16="http://schemas.microsoft.com/office/drawing/2014/chart" uri="{C3380CC4-5D6E-409C-BE32-E72D297353CC}">
                <c16:uniqueId val="{00000009-BD0F-45A4-ADD2-EBA52220FB47}"/>
              </c:ext>
            </c:extLst>
          </c:dPt>
          <c:dPt>
            <c:idx val="2"/>
            <c:invertIfNegative val="0"/>
            <c:bubble3D val="0"/>
            <c:extLst>
              <c:ext xmlns:c16="http://schemas.microsoft.com/office/drawing/2014/chart" uri="{C3380CC4-5D6E-409C-BE32-E72D297353CC}">
                <c16:uniqueId val="{0000000A-BD0F-45A4-ADD2-EBA52220FB47}"/>
              </c:ext>
            </c:extLst>
          </c:dPt>
          <c:dPt>
            <c:idx val="3"/>
            <c:invertIfNegative val="0"/>
            <c:bubble3D val="0"/>
            <c:extLst>
              <c:ext xmlns:c16="http://schemas.microsoft.com/office/drawing/2014/chart" uri="{C3380CC4-5D6E-409C-BE32-E72D297353CC}">
                <c16:uniqueId val="{0000000B-BD0F-45A4-ADD2-EBA52220FB47}"/>
              </c:ext>
            </c:extLst>
          </c:dPt>
          <c:dPt>
            <c:idx val="4"/>
            <c:invertIfNegative val="0"/>
            <c:bubble3D val="0"/>
            <c:extLst>
              <c:ext xmlns:c16="http://schemas.microsoft.com/office/drawing/2014/chart" uri="{C3380CC4-5D6E-409C-BE32-E72D297353CC}">
                <c16:uniqueId val="{0000000C-BD0F-45A4-ADD2-EBA52220FB47}"/>
              </c:ext>
            </c:extLst>
          </c:dPt>
          <c:dPt>
            <c:idx val="5"/>
            <c:invertIfNegative val="0"/>
            <c:bubble3D val="0"/>
            <c:extLst>
              <c:ext xmlns:c16="http://schemas.microsoft.com/office/drawing/2014/chart" uri="{C3380CC4-5D6E-409C-BE32-E72D297353CC}">
                <c16:uniqueId val="{0000000D-BD0F-45A4-ADD2-EBA52220FB47}"/>
              </c:ext>
            </c:extLst>
          </c:dPt>
          <c:dPt>
            <c:idx val="6"/>
            <c:invertIfNegative val="0"/>
            <c:bubble3D val="0"/>
            <c:extLst>
              <c:ext xmlns:c16="http://schemas.microsoft.com/office/drawing/2014/chart" uri="{C3380CC4-5D6E-409C-BE32-E72D297353CC}">
                <c16:uniqueId val="{0000000E-BD0F-45A4-ADD2-EBA52220FB47}"/>
              </c:ext>
            </c:extLst>
          </c:dPt>
          <c:dPt>
            <c:idx val="7"/>
            <c:invertIfNegative val="0"/>
            <c:bubble3D val="0"/>
            <c:extLst>
              <c:ext xmlns:c16="http://schemas.microsoft.com/office/drawing/2014/chart" uri="{C3380CC4-5D6E-409C-BE32-E72D297353CC}">
                <c16:uniqueId val="{0000000F-BD0F-45A4-ADD2-EBA52220FB47}"/>
              </c:ext>
            </c:extLst>
          </c:dPt>
          <c:dPt>
            <c:idx val="8"/>
            <c:invertIfNegative val="0"/>
            <c:bubble3D val="0"/>
            <c:extLst>
              <c:ext xmlns:c16="http://schemas.microsoft.com/office/drawing/2014/chart" uri="{C3380CC4-5D6E-409C-BE32-E72D297353CC}">
                <c16:uniqueId val="{00000010-BD0F-45A4-ADD2-EBA52220FB47}"/>
              </c:ext>
            </c:extLst>
          </c:dPt>
          <c:dPt>
            <c:idx val="9"/>
            <c:invertIfNegative val="0"/>
            <c:bubble3D val="0"/>
            <c:extLst>
              <c:ext xmlns:c16="http://schemas.microsoft.com/office/drawing/2014/chart" uri="{C3380CC4-5D6E-409C-BE32-E72D297353CC}">
                <c16:uniqueId val="{00000011-BD0F-45A4-ADD2-EBA52220FB47}"/>
              </c:ext>
            </c:extLst>
          </c:dPt>
          <c:dPt>
            <c:idx val="10"/>
            <c:invertIfNegative val="0"/>
            <c:bubble3D val="0"/>
            <c:extLst>
              <c:ext xmlns:c16="http://schemas.microsoft.com/office/drawing/2014/chart" uri="{C3380CC4-5D6E-409C-BE32-E72D297353CC}">
                <c16:uniqueId val="{00000012-BD0F-45A4-ADD2-EBA52220FB47}"/>
              </c:ext>
            </c:extLst>
          </c:dPt>
          <c:dPt>
            <c:idx val="11"/>
            <c:invertIfNegative val="0"/>
            <c:bubble3D val="0"/>
            <c:extLst>
              <c:ext xmlns:c16="http://schemas.microsoft.com/office/drawing/2014/chart" uri="{C3380CC4-5D6E-409C-BE32-E72D297353CC}">
                <c16:uniqueId val="{00000013-BD0F-45A4-ADD2-EBA52220FB47}"/>
              </c:ext>
            </c:extLst>
          </c:dPt>
          <c:dPt>
            <c:idx val="12"/>
            <c:invertIfNegative val="0"/>
            <c:bubble3D val="0"/>
            <c:extLst>
              <c:ext xmlns:c16="http://schemas.microsoft.com/office/drawing/2014/chart" uri="{C3380CC4-5D6E-409C-BE32-E72D297353CC}">
                <c16:uniqueId val="{00000014-BD0F-45A4-ADD2-EBA52220FB47}"/>
              </c:ext>
            </c:extLst>
          </c:dPt>
          <c:dPt>
            <c:idx val="13"/>
            <c:invertIfNegative val="0"/>
            <c:bubble3D val="0"/>
            <c:extLst>
              <c:ext xmlns:c16="http://schemas.microsoft.com/office/drawing/2014/chart" uri="{C3380CC4-5D6E-409C-BE32-E72D297353CC}">
                <c16:uniqueId val="{00000015-BD0F-45A4-ADD2-EBA52220FB47}"/>
              </c:ext>
            </c:extLst>
          </c:dPt>
          <c:dPt>
            <c:idx val="14"/>
            <c:invertIfNegative val="0"/>
            <c:bubble3D val="0"/>
            <c:extLst>
              <c:ext xmlns:c16="http://schemas.microsoft.com/office/drawing/2014/chart" uri="{C3380CC4-5D6E-409C-BE32-E72D297353CC}">
                <c16:uniqueId val="{00000016-BD0F-45A4-ADD2-EBA52220FB47}"/>
              </c:ext>
            </c:extLst>
          </c:dPt>
          <c:dPt>
            <c:idx val="15"/>
            <c:invertIfNegative val="0"/>
            <c:bubble3D val="0"/>
            <c:extLst>
              <c:ext xmlns:c16="http://schemas.microsoft.com/office/drawing/2014/chart" uri="{C3380CC4-5D6E-409C-BE32-E72D297353CC}">
                <c16:uniqueId val="{00000017-BD0F-45A4-ADD2-EBA52220FB47}"/>
              </c:ext>
            </c:extLst>
          </c:dPt>
          <c:dPt>
            <c:idx val="16"/>
            <c:invertIfNegative val="0"/>
            <c:bubble3D val="0"/>
            <c:extLst>
              <c:ext xmlns:c16="http://schemas.microsoft.com/office/drawing/2014/chart" uri="{C3380CC4-5D6E-409C-BE32-E72D297353CC}">
                <c16:uniqueId val="{00000018-BD0F-45A4-ADD2-EBA52220FB47}"/>
              </c:ext>
            </c:extLst>
          </c:dPt>
          <c:dPt>
            <c:idx val="17"/>
            <c:invertIfNegative val="0"/>
            <c:bubble3D val="0"/>
            <c:extLst>
              <c:ext xmlns:c16="http://schemas.microsoft.com/office/drawing/2014/chart" uri="{C3380CC4-5D6E-409C-BE32-E72D297353CC}">
                <c16:uniqueId val="{00000019-BD0F-45A4-ADD2-EBA52220FB47}"/>
              </c:ext>
            </c:extLst>
          </c:dPt>
          <c:dLbls>
            <c:dLbl>
              <c:idx val="1"/>
              <c:layout>
                <c:manualLayout>
                  <c:x val="2.509837802634706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0F-45A4-ADD2-EBA52220FB47}"/>
                </c:ext>
              </c:extLst>
            </c:dLbl>
            <c:dLbl>
              <c:idx val="3"/>
              <c:layout>
                <c:manualLayout>
                  <c:x val="3.1287133847949657E-2"/>
                  <c:y val="-5.594405594405594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0F-45A4-ADD2-EBA52220FB47}"/>
                </c:ext>
              </c:extLst>
            </c:dLbl>
            <c:dLbl>
              <c:idx val="4"/>
              <c:layout>
                <c:manualLayout>
                  <c:x val="2.275726329859504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0F-45A4-ADD2-EBA52220FB47}"/>
                </c:ext>
              </c:extLst>
            </c:dLbl>
            <c:dLbl>
              <c:idx val="5"/>
              <c:layout>
                <c:manualLayout>
                  <c:x val="2.2409641243535016E-2"/>
                  <c:y val="1.367505569980329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0F-45A4-ADD2-EBA52220FB47}"/>
                </c:ext>
              </c:extLst>
            </c:dLbl>
            <c:dLbl>
              <c:idx val="7"/>
              <c:layout>
                <c:manualLayout>
                  <c:x val="3.0264947748367587E-2"/>
                  <c:y val="1.4683479250408383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D0F-45A4-ADD2-EBA52220FB47}"/>
                </c:ext>
              </c:extLst>
            </c:dLbl>
            <c:dLbl>
              <c:idx val="8"/>
              <c:layout>
                <c:manualLayout>
                  <c:x val="2.375975409760713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D0F-45A4-ADD2-EBA52220FB47}"/>
                </c:ext>
              </c:extLst>
            </c:dLbl>
            <c:dLbl>
              <c:idx val="9"/>
              <c:layout>
                <c:manualLayout>
                  <c:x val="2.7675179850919551E-2"/>
                  <c:y val="3.729603729603798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D0F-45A4-ADD2-EBA52220FB47}"/>
                </c:ext>
              </c:extLst>
            </c:dLbl>
            <c:dLbl>
              <c:idx val="10"/>
              <c:layout>
                <c:manualLayout>
                  <c:x val="4.3397445913422088E-2"/>
                  <c:y val="1.367505569980329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D0F-45A4-ADD2-EBA52220FB47}"/>
                </c:ext>
              </c:extLst>
            </c:dLbl>
            <c:dLbl>
              <c:idx val="11"/>
              <c:layout>
                <c:manualLayout>
                  <c:x val="2.541941142563776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D0F-45A4-ADD2-EBA52220FB47}"/>
                </c:ext>
              </c:extLst>
            </c:dLbl>
            <c:dLbl>
              <c:idx val="12"/>
              <c:layout>
                <c:manualLayout>
                  <c:x val="2.3801278356308995E-2"/>
                  <c:y val="5.594405594405731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D0F-45A4-ADD2-EBA52220FB47}"/>
                </c:ext>
              </c:extLst>
            </c:dLbl>
            <c:dLbl>
              <c:idx val="14"/>
              <c:layout>
                <c:manualLayout>
                  <c:x val="2.3687702123021948E-2"/>
                  <c:y val="3.418763924950822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D0F-45A4-ADD2-EBA52220FB47}"/>
                </c:ext>
              </c:extLst>
            </c:dLbl>
            <c:dLbl>
              <c:idx val="15"/>
              <c:layout>
                <c:manualLayout>
                  <c:x val="4.2457815948729195E-2"/>
                  <c:y val="1.4683479250408383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D0F-45A4-ADD2-EBA52220FB47}"/>
                </c:ext>
              </c:extLst>
            </c:dLbl>
            <c:dLbl>
              <c:idx val="16"/>
              <c:layout>
                <c:manualLayout>
                  <c:x val="2.68913068882344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D0F-45A4-ADD2-EBA52220FB47}"/>
                </c:ext>
              </c:extLst>
            </c:dLbl>
            <c:numFmt formatCode="#,##0.0" sourceLinked="0"/>
            <c:spPr>
              <a:noFill/>
              <a:ln>
                <a:noFill/>
              </a:ln>
              <a:effectLst/>
            </c:spPr>
            <c:txPr>
              <a:bodyPr/>
              <a:lstStyle/>
              <a:p>
                <a:pPr>
                  <a:defRPr sz="1050" b="1">
                    <a:solidFill>
                      <a:schemeClr val="bg1">
                        <a:lumMod val="50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mercado'!$B$8:$B$23</c:f>
              <c:strCache>
                <c:ptCount val="16"/>
                <c:pt idx="0">
                  <c:v>Dinamarca</c:v>
                </c:pt>
                <c:pt idx="1">
                  <c:v>Noruega</c:v>
                </c:pt>
                <c:pt idx="2">
                  <c:v>Finlandia</c:v>
                </c:pt>
                <c:pt idx="3">
                  <c:v>Irlanda</c:v>
                </c:pt>
                <c:pt idx="4">
                  <c:v>Suecia</c:v>
                </c:pt>
                <c:pt idx="5">
                  <c:v>Reino Unido</c:v>
                </c:pt>
                <c:pt idx="6">
                  <c:v>Holanda</c:v>
                </c:pt>
                <c:pt idx="7">
                  <c:v>Rusia</c:v>
                </c:pt>
                <c:pt idx="8">
                  <c:v>Todos los países</c:v>
                </c:pt>
                <c:pt idx="9">
                  <c:v>Francia</c:v>
                </c:pt>
                <c:pt idx="10">
                  <c:v>Suiza + Austria</c:v>
                </c:pt>
                <c:pt idx="11">
                  <c:v>Bélgica</c:v>
                </c:pt>
                <c:pt idx="12">
                  <c:v>Península</c:v>
                </c:pt>
                <c:pt idx="13">
                  <c:v>España</c:v>
                </c:pt>
                <c:pt idx="14">
                  <c:v>Alemania</c:v>
                </c:pt>
                <c:pt idx="15">
                  <c:v>Italia</c:v>
                </c:pt>
              </c:strCache>
            </c:strRef>
          </c:cat>
          <c:val>
            <c:numRef>
              <c:f>'formula de contrat por mercado'!$P$8:$P$23</c:f>
              <c:numCache>
                <c:formatCode>0.0</c:formatCode>
                <c:ptCount val="16"/>
                <c:pt idx="0">
                  <c:v>0.41493775933609961</c:v>
                </c:pt>
                <c:pt idx="1">
                  <c:v>0.88495575221238942</c:v>
                </c:pt>
                <c:pt idx="2">
                  <c:v>0.40160642570281119</c:v>
                </c:pt>
                <c:pt idx="3">
                  <c:v>1.2195121951219512</c:v>
                </c:pt>
                <c:pt idx="4">
                  <c:v>1.4778325123152709</c:v>
                </c:pt>
                <c:pt idx="5">
                  <c:v>0.33444816053511706</c:v>
                </c:pt>
                <c:pt idx="6">
                  <c:v>0.56338028169014087</c:v>
                </c:pt>
                <c:pt idx="7">
                  <c:v>3.2110091743119269</c:v>
                </c:pt>
                <c:pt idx="8">
                  <c:v>0.59090909090909094</c:v>
                </c:pt>
                <c:pt idx="9">
                  <c:v>0.67873303167420818</c:v>
                </c:pt>
                <c:pt idx="10">
                  <c:v>0</c:v>
                </c:pt>
                <c:pt idx="11">
                  <c:v>0.2824858757062147</c:v>
                </c:pt>
                <c:pt idx="12">
                  <c:v>0.54811205846528621</c:v>
                </c:pt>
                <c:pt idx="13">
                  <c:v>0.6578947368421052</c:v>
                </c:pt>
                <c:pt idx="14">
                  <c:v>0.69541029207232274</c:v>
                </c:pt>
                <c:pt idx="15">
                  <c:v>1.4124293785310735</c:v>
                </c:pt>
              </c:numCache>
            </c:numRef>
          </c:val>
          <c:extLst>
            <c:ext xmlns:c16="http://schemas.microsoft.com/office/drawing/2014/chart" uri="{C3380CC4-5D6E-409C-BE32-E72D297353CC}">
              <c16:uniqueId val="{0000001A-BD0F-45A4-ADD2-EBA52220FB47}"/>
            </c:ext>
          </c:extLst>
        </c:ser>
        <c:dLbls>
          <c:showLegendKey val="0"/>
          <c:showVal val="0"/>
          <c:showCatName val="0"/>
          <c:showSerName val="0"/>
          <c:showPercent val="0"/>
          <c:showBubbleSize val="0"/>
        </c:dLbls>
        <c:gapWidth val="35"/>
        <c:overlap val="100"/>
        <c:axId val="1849820336"/>
        <c:axId val="1849826864"/>
      </c:barChart>
      <c:catAx>
        <c:axId val="1849820336"/>
        <c:scaling>
          <c:orientation val="maxMin"/>
        </c:scaling>
        <c:delete val="0"/>
        <c:axPos val="l"/>
        <c:numFmt formatCode="General" sourceLinked="1"/>
        <c:majorTickMark val="out"/>
        <c:minorTickMark val="none"/>
        <c:tickLblPos val="nextTo"/>
        <c:txPr>
          <a:bodyPr/>
          <a:lstStyle/>
          <a:p>
            <a:pPr>
              <a:defRPr sz="1400">
                <a:solidFill>
                  <a:schemeClr val="tx1">
                    <a:lumMod val="75000"/>
                    <a:lumOff val="25000"/>
                  </a:schemeClr>
                </a:solidFill>
              </a:defRPr>
            </a:pPr>
            <a:endParaRPr lang="es-ES"/>
          </a:p>
        </c:txPr>
        <c:crossAx val="1849826864"/>
        <c:crosses val="autoZero"/>
        <c:auto val="1"/>
        <c:lblAlgn val="ctr"/>
        <c:lblOffset val="30"/>
        <c:noMultiLvlLbl val="0"/>
      </c:catAx>
      <c:valAx>
        <c:axId val="1849826864"/>
        <c:scaling>
          <c:orientation val="minMax"/>
        </c:scaling>
        <c:delete val="1"/>
        <c:axPos val="t"/>
        <c:numFmt formatCode="0%" sourceLinked="1"/>
        <c:majorTickMark val="out"/>
        <c:minorTickMark val="none"/>
        <c:tickLblPos val="none"/>
        <c:crossAx val="1849820336"/>
        <c:crosses val="autoZero"/>
        <c:crossBetween val="between"/>
      </c:valAx>
      <c:spPr>
        <a:noFill/>
      </c:spPr>
    </c:plotArea>
    <c:legend>
      <c:legendPos val="t"/>
      <c:layout>
        <c:manualLayout>
          <c:xMode val="edge"/>
          <c:yMode val="edge"/>
          <c:x val="2.084419310323095E-3"/>
          <c:y val="0.13583995007617053"/>
          <c:w val="0.86314063888929005"/>
          <c:h val="7.367288879099902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strRef>
          <c:f>Edad!$B$82</c:f>
          <c:strCache>
            <c:ptCount val="1"/>
            <c:pt idx="0">
              <c:v>Evolución de la cuota de turistas  por franja de edad</c:v>
            </c:pt>
          </c:strCache>
        </c:strRef>
      </c:tx>
      <c:layout>
        <c:manualLayout>
          <c:xMode val="edge"/>
          <c:yMode val="edge"/>
          <c:x val="1.5620588882849952E-4"/>
          <c:y val="2.6474127557160047E-2"/>
        </c:manualLayout>
      </c:layout>
      <c:overlay val="0"/>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6.7003466144345894E-2"/>
          <c:y val="0.23468224414186495"/>
          <c:w val="0.93207553366174056"/>
          <c:h val="0.64598993717843034"/>
        </c:manualLayout>
      </c:layout>
      <c:lineChart>
        <c:grouping val="standard"/>
        <c:varyColors val="0"/>
        <c:ser>
          <c:idx val="5"/>
          <c:order val="0"/>
          <c:tx>
            <c:strRef>
              <c:f>Edad!$B$6</c:f>
              <c:strCache>
                <c:ptCount val="1"/>
                <c:pt idx="0">
                  <c:v>25 años y menos</c:v>
                </c:pt>
              </c:strCache>
            </c:strRef>
          </c:tx>
          <c:spPr>
            <a:ln w="19050">
              <a:solidFill>
                <a:srgbClr val="C3AC49"/>
              </a:solidFill>
            </a:ln>
          </c:spPr>
          <c:marker>
            <c:spPr>
              <a:solidFill>
                <a:srgbClr val="C3AC49"/>
              </a:solidFill>
              <a:ln>
                <a:noFill/>
              </a:ln>
            </c:spPr>
          </c:marker>
          <c:dLbls>
            <c:dLbl>
              <c:idx val="0"/>
              <c:layout>
                <c:manualLayout>
                  <c:x val="-5.2565042844821719E-2"/>
                  <c:y val="-2.467381108047414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E8-4E4C-9B74-02F1FE6FBD43}"/>
                </c:ext>
              </c:extLst>
            </c:dLbl>
            <c:dLbl>
              <c:idx val="1"/>
              <c:layout>
                <c:manualLayout>
                  <c:x val="-1.5016884072412563E-2"/>
                  <c:y val="5.7514994741180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E8-4E4C-9B74-02F1FE6FBD43}"/>
                </c:ext>
              </c:extLst>
            </c:dLbl>
            <c:dLbl>
              <c:idx val="2"/>
              <c:layout>
                <c:manualLayout>
                  <c:x val="-2.9553498757028354E-2"/>
                  <c:y val="1.66004339710242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E8-4E4C-9B74-02F1FE6FBD43}"/>
                </c:ext>
              </c:extLst>
            </c:dLbl>
            <c:dLbl>
              <c:idx val="3"/>
              <c:layout>
                <c:manualLayout>
                  <c:x val="-2.5772292647816185E-2"/>
                  <c:y val="1.9007172839857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E8-4E4C-9B74-02F1FE6FBD43}"/>
                </c:ext>
              </c:extLst>
            </c:dLbl>
            <c:dLbl>
              <c:idx val="4"/>
              <c:layout>
                <c:manualLayout>
                  <c:x val="-2.7348336777051806E-2"/>
                  <c:y val="-2.43141267991320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E8-4E4C-9B74-02F1FE6FBD43}"/>
                </c:ext>
              </c:extLst>
            </c:dLbl>
            <c:dLbl>
              <c:idx val="5"/>
              <c:layout>
                <c:manualLayout>
                  <c:x val="-2.6470647493435702E-2"/>
                  <c:y val="2.6227389446355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E8-4E4C-9B74-02F1FE6FBD43}"/>
                </c:ext>
              </c:extLst>
            </c:dLbl>
            <c:dLbl>
              <c:idx val="6"/>
              <c:layout>
                <c:manualLayout>
                  <c:x val="-2.734833677705192E-2"/>
                  <c:y val="1.66004339710242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E8-4E4C-9B74-02F1FE6FBD43}"/>
                </c:ext>
              </c:extLst>
            </c:dLbl>
            <c:dLbl>
              <c:idx val="7"/>
              <c:layout>
                <c:manualLayout>
                  <c:x val="-5.2837189677532601E-3"/>
                  <c:y val="-5.060215848470204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E8-4E4C-9B74-02F1FE6FBD43}"/>
                </c:ext>
              </c:extLst>
            </c:dLbl>
            <c:spPr>
              <a:noFill/>
              <a:ln>
                <a:noFill/>
              </a:ln>
              <a:effectLst/>
            </c:spPr>
            <c:txPr>
              <a:bodyPr wrap="square" lIns="38100" tIns="19050" rIns="38100" bIns="19050" anchor="ctr">
                <a:spAutoFit/>
              </a:bodyPr>
              <a:lstStyle/>
              <a:p>
                <a:pPr>
                  <a:defRPr>
                    <a:solidFill>
                      <a:srgbClr val="9B9949"/>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2008</c:v>
                </c:pt>
                <c:pt idx="1">
                  <c:v>2009</c:v>
                </c:pt>
                <c:pt idx="2">
                  <c:v>2010</c:v>
                </c:pt>
                <c:pt idx="3">
                  <c:v>2011</c:v>
                </c:pt>
                <c:pt idx="4">
                  <c:v>2012</c:v>
                </c:pt>
                <c:pt idx="5">
                  <c:v>2013</c:v>
                </c:pt>
                <c:pt idx="6">
                  <c:v>2014</c:v>
                </c:pt>
                <c:pt idx="7">
                  <c:v>2015</c:v>
                </c:pt>
              </c:numCache>
            </c:numRef>
          </c:cat>
          <c:val>
            <c:numRef>
              <c:f>Edad!$C$6:$J$6</c:f>
              <c:numCache>
                <c:formatCode>0.0</c:formatCode>
                <c:ptCount val="8"/>
                <c:pt idx="0">
                  <c:v>11.972727272727273</c:v>
                </c:pt>
                <c:pt idx="1">
                  <c:v>9.7727272727272734</c:v>
                </c:pt>
                <c:pt idx="2">
                  <c:v>10.018181818181818</c:v>
                </c:pt>
                <c:pt idx="3">
                  <c:v>11.418181818181818</c:v>
                </c:pt>
                <c:pt idx="4">
                  <c:v>9.1181818181818191</c:v>
                </c:pt>
                <c:pt idx="5">
                  <c:v>8.290909090909091</c:v>
                </c:pt>
                <c:pt idx="6">
                  <c:v>8.790909090909091</c:v>
                </c:pt>
                <c:pt idx="7">
                  <c:v>8.4454545454545453</c:v>
                </c:pt>
              </c:numCache>
            </c:numRef>
          </c:val>
          <c:smooth val="0"/>
          <c:extLst>
            <c:ext xmlns:c16="http://schemas.microsoft.com/office/drawing/2014/chart" uri="{C3380CC4-5D6E-409C-BE32-E72D297353CC}">
              <c16:uniqueId val="{00000008-35E8-4E4C-9B74-02F1FE6FBD43}"/>
            </c:ext>
          </c:extLst>
        </c:ser>
        <c:ser>
          <c:idx val="0"/>
          <c:order val="1"/>
          <c:tx>
            <c:strRef>
              <c:f>Edad!$B$7</c:f>
              <c:strCache>
                <c:ptCount val="1"/>
                <c:pt idx="0">
                  <c:v>26 a 30 años</c:v>
                </c:pt>
              </c:strCache>
            </c:strRef>
          </c:tx>
          <c:spPr>
            <a:ln>
              <a:solidFill>
                <a:schemeClr val="tx1">
                  <a:lumMod val="65000"/>
                  <a:lumOff val="35000"/>
                </a:schemeClr>
              </a:solidFill>
            </a:ln>
          </c:spPr>
          <c:marker>
            <c:spPr>
              <a:solidFill>
                <a:schemeClr val="tx1">
                  <a:lumMod val="65000"/>
                  <a:lumOff val="35000"/>
                </a:schemeClr>
              </a:solidFill>
              <a:ln>
                <a:noFill/>
              </a:ln>
            </c:spPr>
          </c:marker>
          <c:dLbls>
            <c:dLbl>
              <c:idx val="0"/>
              <c:layout>
                <c:manualLayout>
                  <c:x val="-5.0988998715586098E-2"/>
                  <c:y val="-9.873693586135668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E8-4E4C-9B74-02F1FE6FBD43}"/>
                </c:ext>
              </c:extLst>
            </c:dLbl>
            <c:dLbl>
              <c:idx val="1"/>
              <c:layout>
                <c:manualLayout>
                  <c:x val="-3.5193902848433226E-2"/>
                  <c:y val="3.34476060528533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E8-4E4C-9B74-02F1FE6FBD43}"/>
                </c:ext>
              </c:extLst>
            </c:dLbl>
            <c:dLbl>
              <c:idx val="2"/>
              <c:layout>
                <c:manualLayout>
                  <c:x val="-2.4929221861639265E-2"/>
                  <c:y val="4.30745615281844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E8-4E4C-9B74-02F1FE6FBD43}"/>
                </c:ext>
              </c:extLst>
            </c:dLbl>
            <c:dLbl>
              <c:idx val="3"/>
              <c:layout>
                <c:manualLayout>
                  <c:x val="-2.0767251283691984E-2"/>
                  <c:y val="4.54813003970170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5E8-4E4C-9B74-02F1FE6FBD43}"/>
                </c:ext>
              </c:extLst>
            </c:dLbl>
            <c:dLbl>
              <c:idx val="4"/>
              <c:layout>
                <c:manualLayout>
                  <c:x val="-2.1286481114623081E-2"/>
                  <c:y val="2.3820650577522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E8-4E4C-9B74-02F1FE6FBD43}"/>
                </c:ext>
              </c:extLst>
            </c:dLbl>
            <c:dLbl>
              <c:idx val="5"/>
              <c:layout>
                <c:manualLayout>
                  <c:x val="-2.3318492762460598E-2"/>
                  <c:y val="-2.1907387930299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E8-4E4C-9B74-02F1FE6FBD43}"/>
                </c:ext>
              </c:extLst>
            </c:dLbl>
            <c:dLbl>
              <c:idx val="6"/>
              <c:layout>
                <c:manualLayout>
                  <c:x val="-2.8924380906287538E-2"/>
                  <c:y val="-2.6720865667964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E8-4E4C-9B74-02F1FE6FBD43}"/>
                </c:ext>
              </c:extLst>
            </c:dLbl>
            <c:dLbl>
              <c:idx val="7"/>
              <c:layout>
                <c:manualLayout>
                  <c:x val="-2.7953207658192058E-3"/>
                  <c:y val="-2.91276045367975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E8-4E4C-9B74-02F1FE6FBD43}"/>
                </c:ext>
              </c:extLst>
            </c:dLbl>
            <c:spPr>
              <a:noFill/>
              <a:ln>
                <a:noFill/>
              </a:ln>
              <a:effectLst/>
            </c:spPr>
            <c:txPr>
              <a:bodyPr wrap="square" lIns="38100" tIns="19050" rIns="38100" bIns="19050" anchor="ctr">
                <a:spAutoFit/>
              </a:bodyPr>
              <a:lstStyle/>
              <a:p>
                <a:pPr>
                  <a:defRPr>
                    <a:solidFill>
                      <a:schemeClr val="tx1">
                        <a:lumMod val="65000"/>
                        <a:lumOff val="35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2008</c:v>
                </c:pt>
                <c:pt idx="1">
                  <c:v>2009</c:v>
                </c:pt>
                <c:pt idx="2">
                  <c:v>2010</c:v>
                </c:pt>
                <c:pt idx="3">
                  <c:v>2011</c:v>
                </c:pt>
                <c:pt idx="4">
                  <c:v>2012</c:v>
                </c:pt>
                <c:pt idx="5">
                  <c:v>2013</c:v>
                </c:pt>
                <c:pt idx="6">
                  <c:v>2014</c:v>
                </c:pt>
                <c:pt idx="7">
                  <c:v>2015</c:v>
                </c:pt>
              </c:numCache>
            </c:numRef>
          </c:cat>
          <c:val>
            <c:numRef>
              <c:f>Edad!$C$7:$J$7</c:f>
              <c:numCache>
                <c:formatCode>0.0</c:formatCode>
                <c:ptCount val="8"/>
                <c:pt idx="0">
                  <c:v>10.527272727272727</c:v>
                </c:pt>
                <c:pt idx="1">
                  <c:v>9.9727272727272727</c:v>
                </c:pt>
                <c:pt idx="2">
                  <c:v>9.7363636363636363</c:v>
                </c:pt>
                <c:pt idx="3">
                  <c:v>11.1</c:v>
                </c:pt>
                <c:pt idx="4">
                  <c:v>8.963636363636363</c:v>
                </c:pt>
                <c:pt idx="5">
                  <c:v>9.3636363636363633</c:v>
                </c:pt>
                <c:pt idx="6">
                  <c:v>8.9090909090909083</c:v>
                </c:pt>
                <c:pt idx="7">
                  <c:v>8.418181818181818</c:v>
                </c:pt>
              </c:numCache>
            </c:numRef>
          </c:val>
          <c:smooth val="0"/>
          <c:extLst>
            <c:ext xmlns:c16="http://schemas.microsoft.com/office/drawing/2014/chart" uri="{C3380CC4-5D6E-409C-BE32-E72D297353CC}">
              <c16:uniqueId val="{00000011-35E8-4E4C-9B74-02F1FE6FBD43}"/>
            </c:ext>
          </c:extLst>
        </c:ser>
        <c:ser>
          <c:idx val="1"/>
          <c:order val="2"/>
          <c:tx>
            <c:strRef>
              <c:f>Edad!$B$8</c:f>
              <c:strCache>
                <c:ptCount val="1"/>
                <c:pt idx="0">
                  <c:v>31 a 45 años</c:v>
                </c:pt>
              </c:strCache>
            </c:strRef>
          </c:tx>
          <c:spPr>
            <a:ln>
              <a:solidFill>
                <a:schemeClr val="accent3">
                  <a:lumMod val="75000"/>
                </a:schemeClr>
              </a:solidFill>
            </a:ln>
          </c:spPr>
          <c:marker>
            <c:spPr>
              <a:solidFill>
                <a:schemeClr val="accent3">
                  <a:lumMod val="75000"/>
                </a:schemeClr>
              </a:solidFill>
              <a:ln>
                <a:noFill/>
              </a:ln>
            </c:spPr>
          </c:marker>
          <c:dLbls>
            <c:dLbl>
              <c:idx val="1"/>
              <c:layout>
                <c:manualLayout>
                  <c:x val="-2.0821777808747357E-2"/>
                  <c:y val="-4.11612988809611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E8-4E4C-9B74-02F1FE6FBD43}"/>
                </c:ext>
              </c:extLst>
            </c:dLbl>
            <c:spPr>
              <a:noFill/>
              <a:ln>
                <a:noFill/>
              </a:ln>
              <a:effectLst/>
            </c:spPr>
            <c:txPr>
              <a:bodyPr wrap="square" lIns="38100" tIns="19050" rIns="38100" bIns="19050" anchor="ctr">
                <a:spAutoFit/>
              </a:bodyPr>
              <a:lstStyle/>
              <a:p>
                <a:pPr>
                  <a:defRPr>
                    <a:solidFill>
                      <a:schemeClr val="accent3">
                        <a:lumMod val="75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2008</c:v>
                </c:pt>
                <c:pt idx="1">
                  <c:v>2009</c:v>
                </c:pt>
                <c:pt idx="2">
                  <c:v>2010</c:v>
                </c:pt>
                <c:pt idx="3">
                  <c:v>2011</c:v>
                </c:pt>
                <c:pt idx="4">
                  <c:v>2012</c:v>
                </c:pt>
                <c:pt idx="5">
                  <c:v>2013</c:v>
                </c:pt>
                <c:pt idx="6">
                  <c:v>2014</c:v>
                </c:pt>
                <c:pt idx="7">
                  <c:v>2015</c:v>
                </c:pt>
              </c:numCache>
            </c:numRef>
          </c:cat>
          <c:val>
            <c:numRef>
              <c:f>Edad!$C$8:$J$8</c:f>
              <c:numCache>
                <c:formatCode>0.0</c:formatCode>
                <c:ptCount val="8"/>
                <c:pt idx="0">
                  <c:v>27.436363636363637</c:v>
                </c:pt>
                <c:pt idx="1">
                  <c:v>25.672727272727272</c:v>
                </c:pt>
                <c:pt idx="2">
                  <c:v>28.063636363636363</c:v>
                </c:pt>
                <c:pt idx="3">
                  <c:v>28.736363636363638</c:v>
                </c:pt>
                <c:pt idx="4">
                  <c:v>26.736363636363638</c:v>
                </c:pt>
                <c:pt idx="5">
                  <c:v>26.227272727272727</c:v>
                </c:pt>
                <c:pt idx="6">
                  <c:v>24.918181818181818</c:v>
                </c:pt>
                <c:pt idx="7">
                  <c:v>23.036363636363635</c:v>
                </c:pt>
              </c:numCache>
            </c:numRef>
          </c:val>
          <c:smooth val="0"/>
          <c:extLst>
            <c:ext xmlns:c16="http://schemas.microsoft.com/office/drawing/2014/chart" uri="{C3380CC4-5D6E-409C-BE32-E72D297353CC}">
              <c16:uniqueId val="{00000013-35E8-4E4C-9B74-02F1FE6FBD43}"/>
            </c:ext>
          </c:extLst>
        </c:ser>
        <c:ser>
          <c:idx val="2"/>
          <c:order val="3"/>
          <c:tx>
            <c:strRef>
              <c:f>Edad!$B$9</c:f>
              <c:strCache>
                <c:ptCount val="1"/>
                <c:pt idx="0">
                  <c:v>46 a 50 años</c:v>
                </c:pt>
              </c:strCache>
            </c:strRef>
          </c:tx>
          <c:spPr>
            <a:ln>
              <a:solidFill>
                <a:schemeClr val="accent6">
                  <a:lumMod val="75000"/>
                </a:schemeClr>
              </a:solidFill>
            </a:ln>
          </c:spPr>
          <c:marker>
            <c:spPr>
              <a:solidFill>
                <a:schemeClr val="accent6">
                  <a:lumMod val="75000"/>
                </a:schemeClr>
              </a:solidFill>
              <a:ln>
                <a:noFill/>
              </a:ln>
            </c:spPr>
          </c:marker>
          <c:dLbls>
            <c:dLbl>
              <c:idx val="0"/>
              <c:layout>
                <c:manualLayout>
                  <c:x val="-3.5171449010489721E-2"/>
                  <c:y val="2.62273894463553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5E8-4E4C-9B74-02F1FE6FBD43}"/>
                </c:ext>
              </c:extLst>
            </c:dLbl>
            <c:dLbl>
              <c:idx val="1"/>
              <c:layout>
                <c:manualLayout>
                  <c:x val="-2.6747618618770973E-2"/>
                  <c:y val="-2.43141267991320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5E8-4E4C-9B74-02F1FE6FBD43}"/>
                </c:ext>
              </c:extLst>
            </c:dLbl>
            <c:dLbl>
              <c:idx val="2"/>
              <c:layout>
                <c:manualLayout>
                  <c:x val="-2.8289044250567354E-2"/>
                  <c:y val="-2.19073879302994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5E8-4E4C-9B74-02F1FE6FBD43}"/>
                </c:ext>
              </c:extLst>
            </c:dLbl>
            <c:spPr>
              <a:noFill/>
              <a:ln>
                <a:noFill/>
              </a:ln>
              <a:effectLst/>
            </c:spPr>
            <c:txPr>
              <a:bodyPr wrap="square" lIns="38100" tIns="19050" rIns="38100" bIns="19050" anchor="ctr">
                <a:spAutoFit/>
              </a:bodyPr>
              <a:lstStyle/>
              <a:p>
                <a:pPr>
                  <a:defRPr>
                    <a:solidFill>
                      <a:schemeClr val="accent6">
                        <a:lumMod val="75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2008</c:v>
                </c:pt>
                <c:pt idx="1">
                  <c:v>2009</c:v>
                </c:pt>
                <c:pt idx="2">
                  <c:v>2010</c:v>
                </c:pt>
                <c:pt idx="3">
                  <c:v>2011</c:v>
                </c:pt>
                <c:pt idx="4">
                  <c:v>2012</c:v>
                </c:pt>
                <c:pt idx="5">
                  <c:v>2013</c:v>
                </c:pt>
                <c:pt idx="6">
                  <c:v>2014</c:v>
                </c:pt>
                <c:pt idx="7">
                  <c:v>2015</c:v>
                </c:pt>
              </c:numCache>
            </c:numRef>
          </c:cat>
          <c:val>
            <c:numRef>
              <c:f>Edad!$C$9:$J$9</c:f>
              <c:numCache>
                <c:formatCode>0.0</c:formatCode>
                <c:ptCount val="8"/>
                <c:pt idx="0">
                  <c:v>9.8454545454545457</c:v>
                </c:pt>
                <c:pt idx="1">
                  <c:v>10.190909090909091</c:v>
                </c:pt>
                <c:pt idx="2">
                  <c:v>10.154545454545454</c:v>
                </c:pt>
                <c:pt idx="3">
                  <c:v>11.063636363636364</c:v>
                </c:pt>
                <c:pt idx="4">
                  <c:v>11.718181818181819</c:v>
                </c:pt>
                <c:pt idx="5">
                  <c:v>11.663636363636364</c:v>
                </c:pt>
                <c:pt idx="6">
                  <c:v>11.236363636363636</c:v>
                </c:pt>
                <c:pt idx="7">
                  <c:v>10.881818181818181</c:v>
                </c:pt>
              </c:numCache>
            </c:numRef>
          </c:val>
          <c:smooth val="0"/>
          <c:extLst>
            <c:ext xmlns:c16="http://schemas.microsoft.com/office/drawing/2014/chart" uri="{C3380CC4-5D6E-409C-BE32-E72D297353CC}">
              <c16:uniqueId val="{00000017-35E8-4E4C-9B74-02F1FE6FBD43}"/>
            </c:ext>
          </c:extLst>
        </c:ser>
        <c:ser>
          <c:idx val="3"/>
          <c:order val="4"/>
          <c:tx>
            <c:strRef>
              <c:f>Edad!$B$10</c:f>
              <c:strCache>
                <c:ptCount val="1"/>
                <c:pt idx="0">
                  <c:v>51 a 60 años</c:v>
                </c:pt>
              </c:strCache>
            </c:strRef>
          </c:tx>
          <c:spPr>
            <a:ln>
              <a:solidFill>
                <a:srgbClr val="7C3B06"/>
              </a:solidFill>
            </a:ln>
          </c:spPr>
          <c:marker>
            <c:symbol val="square"/>
            <c:size val="7"/>
            <c:spPr>
              <a:solidFill>
                <a:srgbClr val="7C3B06"/>
              </a:solidFill>
              <a:ln>
                <a:noFill/>
              </a:ln>
            </c:spPr>
          </c:marker>
          <c:dLbls>
            <c:dLbl>
              <c:idx val="0"/>
              <c:layout>
                <c:manualLayout>
                  <c:x val="-2.983046988236375E-2"/>
                  <c:y val="-2.86341283151880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5E8-4E4C-9B74-02F1FE6FBD43}"/>
                </c:ext>
              </c:extLst>
            </c:dLbl>
            <c:spPr>
              <a:noFill/>
              <a:ln>
                <a:noFill/>
              </a:ln>
              <a:effectLst/>
            </c:spPr>
            <c:txPr>
              <a:bodyPr wrap="square" lIns="38100" tIns="19050" rIns="38100" bIns="19050" anchor="ctr">
                <a:spAutoFit/>
              </a:bodyPr>
              <a:lstStyle/>
              <a:p>
                <a:pPr>
                  <a:defRPr>
                    <a:solidFill>
                      <a:srgbClr val="7C3B06"/>
                    </a:solidFill>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2008</c:v>
                </c:pt>
                <c:pt idx="1">
                  <c:v>2009</c:v>
                </c:pt>
                <c:pt idx="2">
                  <c:v>2010</c:v>
                </c:pt>
                <c:pt idx="3">
                  <c:v>2011</c:v>
                </c:pt>
                <c:pt idx="4">
                  <c:v>2012</c:v>
                </c:pt>
                <c:pt idx="5">
                  <c:v>2013</c:v>
                </c:pt>
                <c:pt idx="6">
                  <c:v>2014</c:v>
                </c:pt>
                <c:pt idx="7">
                  <c:v>2015</c:v>
                </c:pt>
              </c:numCache>
            </c:numRef>
          </c:cat>
          <c:val>
            <c:numRef>
              <c:f>Edad!$C$10:$J$10</c:f>
              <c:numCache>
                <c:formatCode>0.0</c:formatCode>
                <c:ptCount val="8"/>
                <c:pt idx="0">
                  <c:v>18.336363636363636</c:v>
                </c:pt>
                <c:pt idx="1">
                  <c:v>18.690909090909091</c:v>
                </c:pt>
                <c:pt idx="2">
                  <c:v>18.054545454545455</c:v>
                </c:pt>
                <c:pt idx="3">
                  <c:v>17.609090909090909</c:v>
                </c:pt>
                <c:pt idx="4">
                  <c:v>19.645454545454545</c:v>
                </c:pt>
                <c:pt idx="5">
                  <c:v>21.227272727272727</c:v>
                </c:pt>
                <c:pt idx="6">
                  <c:v>21.318181818181817</c:v>
                </c:pt>
                <c:pt idx="7">
                  <c:v>21.390909090909091</c:v>
                </c:pt>
              </c:numCache>
            </c:numRef>
          </c:val>
          <c:smooth val="0"/>
          <c:extLst>
            <c:ext xmlns:c16="http://schemas.microsoft.com/office/drawing/2014/chart" uri="{C3380CC4-5D6E-409C-BE32-E72D297353CC}">
              <c16:uniqueId val="{00000019-35E8-4E4C-9B74-02F1FE6FBD43}"/>
            </c:ext>
          </c:extLst>
        </c:ser>
        <c:ser>
          <c:idx val="4"/>
          <c:order val="5"/>
          <c:tx>
            <c:strRef>
              <c:f>Edad!$B$11</c:f>
              <c:strCache>
                <c:ptCount val="1"/>
                <c:pt idx="0">
                  <c:v>61 y más años</c:v>
                </c:pt>
              </c:strCache>
            </c:strRef>
          </c:tx>
          <c:spPr>
            <a:ln>
              <a:solidFill>
                <a:schemeClr val="accent3">
                  <a:lumMod val="50000"/>
                </a:schemeClr>
              </a:solidFill>
            </a:ln>
          </c:spPr>
          <c:marker>
            <c:symbol val="square"/>
            <c:size val="7"/>
            <c:spPr>
              <a:solidFill>
                <a:schemeClr val="accent3">
                  <a:lumMod val="50000"/>
                </a:schemeClr>
              </a:solidFill>
              <a:ln>
                <a:noFill/>
              </a:ln>
            </c:spPr>
          </c:marker>
          <c:dLbls>
            <c:dLbl>
              <c:idx val="0"/>
              <c:layout>
                <c:manualLayout>
                  <c:x val="-3.2913321145956513E-2"/>
                  <c:y val="2.3820650577522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5E8-4E4C-9B74-02F1FE6FBD43}"/>
                </c:ext>
              </c:extLst>
            </c:dLbl>
            <c:spPr>
              <a:noFill/>
              <a:ln>
                <a:noFill/>
              </a:ln>
              <a:effectLst/>
            </c:spPr>
            <c:txPr>
              <a:bodyPr wrap="square" lIns="38100" tIns="19050" rIns="38100" bIns="19050" anchor="ctr">
                <a:spAutoFit/>
              </a:bodyPr>
              <a:lstStyle/>
              <a:p>
                <a:pPr>
                  <a:defRPr>
                    <a:solidFill>
                      <a:schemeClr val="accent3">
                        <a:lumMod val="50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2008</c:v>
                </c:pt>
                <c:pt idx="1">
                  <c:v>2009</c:v>
                </c:pt>
                <c:pt idx="2">
                  <c:v>2010</c:v>
                </c:pt>
                <c:pt idx="3">
                  <c:v>2011</c:v>
                </c:pt>
                <c:pt idx="4">
                  <c:v>2012</c:v>
                </c:pt>
                <c:pt idx="5">
                  <c:v>2013</c:v>
                </c:pt>
                <c:pt idx="6">
                  <c:v>2014</c:v>
                </c:pt>
                <c:pt idx="7">
                  <c:v>2015</c:v>
                </c:pt>
              </c:numCache>
            </c:numRef>
          </c:cat>
          <c:val>
            <c:numRef>
              <c:f>Edad!$C$11:$J$11</c:f>
              <c:numCache>
                <c:formatCode>0.0</c:formatCode>
                <c:ptCount val="8"/>
                <c:pt idx="0">
                  <c:v>16.663636363636364</c:v>
                </c:pt>
                <c:pt idx="1">
                  <c:v>20.254545454545454</c:v>
                </c:pt>
                <c:pt idx="2">
                  <c:v>19.018181818181819</c:v>
                </c:pt>
                <c:pt idx="3">
                  <c:v>18.418181818181818</c:v>
                </c:pt>
                <c:pt idx="4">
                  <c:v>22.2</c:v>
                </c:pt>
                <c:pt idx="5">
                  <c:v>21.609090909090909</c:v>
                </c:pt>
                <c:pt idx="6">
                  <c:v>23.227272727272727</c:v>
                </c:pt>
                <c:pt idx="7">
                  <c:v>25.945454545454545</c:v>
                </c:pt>
              </c:numCache>
            </c:numRef>
          </c:val>
          <c:smooth val="0"/>
          <c:extLst>
            <c:ext xmlns:c16="http://schemas.microsoft.com/office/drawing/2014/chart" uri="{C3380CC4-5D6E-409C-BE32-E72D297353CC}">
              <c16:uniqueId val="{0000001B-35E8-4E4C-9B74-02F1FE6FBD43}"/>
            </c:ext>
          </c:extLst>
        </c:ser>
        <c:dLbls>
          <c:showLegendKey val="0"/>
          <c:showVal val="0"/>
          <c:showCatName val="0"/>
          <c:showSerName val="0"/>
          <c:showPercent val="0"/>
          <c:showBubbleSize val="0"/>
        </c:dLbls>
        <c:marker val="1"/>
        <c:smooth val="0"/>
        <c:axId val="45970640"/>
        <c:axId val="45959216"/>
      </c:lineChart>
      <c:catAx>
        <c:axId val="45970640"/>
        <c:scaling>
          <c:orientation val="minMax"/>
        </c:scaling>
        <c:delete val="0"/>
        <c:axPos val="b"/>
        <c:numFmt formatCode="0" sourceLinked="1"/>
        <c:majorTickMark val="out"/>
        <c:minorTickMark val="none"/>
        <c:tickLblPos val="nextTo"/>
        <c:txPr>
          <a:bodyPr rot="-5400000" vert="horz"/>
          <a:lstStyle/>
          <a:p>
            <a:pPr>
              <a:defRPr>
                <a:solidFill>
                  <a:schemeClr val="tx1">
                    <a:lumMod val="75000"/>
                    <a:lumOff val="25000"/>
                  </a:schemeClr>
                </a:solidFill>
              </a:defRPr>
            </a:pPr>
            <a:endParaRPr lang="es-ES"/>
          </a:p>
        </c:txPr>
        <c:crossAx val="45959216"/>
        <c:crosses val="autoZero"/>
        <c:auto val="1"/>
        <c:lblAlgn val="ctr"/>
        <c:lblOffset val="100"/>
        <c:tickLblSkip val="1"/>
        <c:noMultiLvlLbl val="0"/>
      </c:catAx>
      <c:valAx>
        <c:axId val="45959216"/>
        <c:scaling>
          <c:orientation val="minMax"/>
          <c:min val="5"/>
        </c:scaling>
        <c:delete val="0"/>
        <c:axPos val="l"/>
        <c:numFmt formatCode="0.0" sourceLinked="1"/>
        <c:majorTickMark val="out"/>
        <c:minorTickMark val="none"/>
        <c:tickLblPos val="nextTo"/>
        <c:txPr>
          <a:bodyPr/>
          <a:lstStyle/>
          <a:p>
            <a:pPr>
              <a:defRPr>
                <a:solidFill>
                  <a:schemeClr val="tx1">
                    <a:lumMod val="75000"/>
                    <a:lumOff val="25000"/>
                  </a:schemeClr>
                </a:solidFill>
              </a:defRPr>
            </a:pPr>
            <a:endParaRPr lang="es-ES"/>
          </a:p>
        </c:txPr>
        <c:crossAx val="45970640"/>
        <c:crosses val="autoZero"/>
        <c:crossBetween val="between"/>
      </c:valAx>
      <c:spPr>
        <a:noFill/>
        <a:ln>
          <a:noFill/>
        </a:ln>
      </c:spPr>
    </c:plotArea>
    <c:legend>
      <c:legendPos val="t"/>
      <c:layout>
        <c:manualLayout>
          <c:xMode val="edge"/>
          <c:yMode val="edge"/>
          <c:x val="5.213464696223317E-3"/>
          <c:y val="0.11916730625278338"/>
          <c:w val="0.89601062278562693"/>
          <c:h val="4.3520850507404986E-2"/>
        </c:manualLayout>
      </c:layout>
      <c:overlay val="0"/>
      <c:txPr>
        <a:bodyPr/>
        <a:lstStyle/>
        <a:p>
          <a:pPr>
            <a:defRPr>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'Realización de escala por merca'!$B$3</c:f>
          <c:strCache>
            <c:ptCount val="1"/>
            <c:pt idx="0">
              <c:v>Realización de escala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0522732972427893"/>
          <c:y val="0.10913804305930289"/>
          <c:w val="0.77530123962221786"/>
          <c:h val="0.83986549933006627"/>
        </c:manualLayout>
      </c:layout>
      <c:barChart>
        <c:barDir val="bar"/>
        <c:grouping val="clustered"/>
        <c:varyColors val="0"/>
        <c:ser>
          <c:idx val="2"/>
          <c:order val="0"/>
          <c:tx>
            <c:strRef>
              <c:f>'Realización de escala por merca'!$E$28</c:f>
              <c:strCache>
                <c:ptCount val="1"/>
                <c:pt idx="0">
                  <c:v>2015</c:v>
                </c:pt>
              </c:strCache>
            </c:strRef>
          </c:tx>
          <c:spPr>
            <a:solidFill>
              <a:schemeClr val="accent6"/>
            </a:solidFill>
            <a:scene3d>
              <a:camera prst="orthographicFront"/>
              <a:lightRig rig="threePt" dir="t"/>
            </a:scene3d>
            <a:sp3d/>
          </c:spPr>
          <c:invertIfNegative val="0"/>
          <c:dPt>
            <c:idx val="6"/>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A212-4D68-A93F-5141A694EB23}"/>
              </c:ext>
            </c:extLst>
          </c:dPt>
          <c:dPt>
            <c:idx val="8"/>
            <c:invertIfNegative val="0"/>
            <c:bubble3D val="0"/>
            <c:extLst>
              <c:ext xmlns:c16="http://schemas.microsoft.com/office/drawing/2014/chart" uri="{C3380CC4-5D6E-409C-BE32-E72D297353CC}">
                <c16:uniqueId val="{00000002-A212-4D68-A93F-5141A694EB23}"/>
              </c:ext>
            </c:extLst>
          </c:dPt>
          <c:dPt>
            <c:idx val="12"/>
            <c:invertIfNegative val="0"/>
            <c:bubble3D val="0"/>
            <c:extLst>
              <c:ext xmlns:c16="http://schemas.microsoft.com/office/drawing/2014/chart" uri="{C3380CC4-5D6E-409C-BE32-E72D297353CC}">
                <c16:uniqueId val="{00000003-A212-4D68-A93F-5141A694EB23}"/>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escala por merca'!$B$29:$B$44</c:f>
              <c:strCache>
                <c:ptCount val="16"/>
                <c:pt idx="0">
                  <c:v>Rusia</c:v>
                </c:pt>
                <c:pt idx="1">
                  <c:v>Italia</c:v>
                </c:pt>
                <c:pt idx="2">
                  <c:v>Francia</c:v>
                </c:pt>
                <c:pt idx="3">
                  <c:v>Holanda</c:v>
                </c:pt>
                <c:pt idx="4">
                  <c:v>Suiza + Austria</c:v>
                </c:pt>
                <c:pt idx="5">
                  <c:v>Noruega</c:v>
                </c:pt>
                <c:pt idx="6">
                  <c:v>Todos los países</c:v>
                </c:pt>
                <c:pt idx="7">
                  <c:v>Península</c:v>
                </c:pt>
                <c:pt idx="8">
                  <c:v>España</c:v>
                </c:pt>
                <c:pt idx="9">
                  <c:v>Alemania</c:v>
                </c:pt>
                <c:pt idx="10">
                  <c:v>Suecia</c:v>
                </c:pt>
                <c:pt idx="11">
                  <c:v>Dinamarca</c:v>
                </c:pt>
                <c:pt idx="12">
                  <c:v>Finlandia</c:v>
                </c:pt>
                <c:pt idx="13">
                  <c:v>Bélgica</c:v>
                </c:pt>
                <c:pt idx="14">
                  <c:v>Irlanda</c:v>
                </c:pt>
                <c:pt idx="15">
                  <c:v>Reino Unido</c:v>
                </c:pt>
              </c:strCache>
            </c:strRef>
          </c:cat>
          <c:val>
            <c:numRef>
              <c:f>'Realización de escala por merca'!$E$29:$E$44</c:f>
              <c:numCache>
                <c:formatCode>0.0</c:formatCode>
                <c:ptCount val="16"/>
                <c:pt idx="0">
                  <c:v>33.486238532110093</c:v>
                </c:pt>
                <c:pt idx="1">
                  <c:v>21.751412429378529</c:v>
                </c:pt>
                <c:pt idx="2">
                  <c:v>21.266968325791854</c:v>
                </c:pt>
                <c:pt idx="3">
                  <c:v>13.521126760563378</c:v>
                </c:pt>
                <c:pt idx="4">
                  <c:v>7.441860465116279</c:v>
                </c:pt>
                <c:pt idx="5">
                  <c:v>7.0796460176991154</c:v>
                </c:pt>
                <c:pt idx="6">
                  <c:v>6.5545454545454547</c:v>
                </c:pt>
                <c:pt idx="7">
                  <c:v>6.4555420219244821</c:v>
                </c:pt>
                <c:pt idx="8">
                  <c:v>6.339712918660287</c:v>
                </c:pt>
                <c:pt idx="9">
                  <c:v>6.328233657858136</c:v>
                </c:pt>
                <c:pt idx="10">
                  <c:v>5.6650246305418719</c:v>
                </c:pt>
                <c:pt idx="11">
                  <c:v>3.3195020746887969</c:v>
                </c:pt>
                <c:pt idx="12">
                  <c:v>3.2128514056224895</c:v>
                </c:pt>
                <c:pt idx="13">
                  <c:v>2.5423728813559325</c:v>
                </c:pt>
                <c:pt idx="14">
                  <c:v>2.4390243902439024</c:v>
                </c:pt>
                <c:pt idx="15">
                  <c:v>0.93167701863354035</c:v>
                </c:pt>
              </c:numCache>
            </c:numRef>
          </c:val>
          <c:extLst>
            <c:ext xmlns:c16="http://schemas.microsoft.com/office/drawing/2014/chart" uri="{C3380CC4-5D6E-409C-BE32-E72D297353CC}">
              <c16:uniqueId val="{00000004-A212-4D68-A93F-5141A694EB23}"/>
            </c:ext>
          </c:extLst>
        </c:ser>
        <c:dLbls>
          <c:showLegendKey val="0"/>
          <c:showVal val="0"/>
          <c:showCatName val="0"/>
          <c:showSerName val="0"/>
          <c:showPercent val="0"/>
          <c:showBubbleSize val="0"/>
        </c:dLbls>
        <c:gapWidth val="35"/>
        <c:axId val="1856321040"/>
        <c:axId val="1856340624"/>
      </c:barChart>
      <c:barChart>
        <c:barDir val="bar"/>
        <c:grouping val="clustered"/>
        <c:varyColors val="0"/>
        <c:ser>
          <c:idx val="3"/>
          <c:order val="1"/>
          <c:tx>
            <c:strRef>
              <c:f>'Realización de escala por merca'!$F$28</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A212-4D68-A93F-5141A694EB23}"/>
              </c:ext>
            </c:extLst>
          </c:dPt>
          <c:dPt>
            <c:idx val="1"/>
            <c:invertIfNegative val="0"/>
            <c:bubble3D val="0"/>
            <c:spPr>
              <a:noFill/>
            </c:spPr>
            <c:extLst>
              <c:ext xmlns:c16="http://schemas.microsoft.com/office/drawing/2014/chart" uri="{C3380CC4-5D6E-409C-BE32-E72D297353CC}">
                <c16:uniqueId val="{00000008-A212-4D68-A93F-5141A694EB23}"/>
              </c:ext>
            </c:extLst>
          </c:dPt>
          <c:dPt>
            <c:idx val="2"/>
            <c:invertIfNegative val="0"/>
            <c:bubble3D val="0"/>
            <c:spPr>
              <a:noFill/>
            </c:spPr>
            <c:extLst>
              <c:ext xmlns:c16="http://schemas.microsoft.com/office/drawing/2014/chart" uri="{C3380CC4-5D6E-409C-BE32-E72D297353CC}">
                <c16:uniqueId val="{0000000A-A212-4D68-A93F-5141A694EB23}"/>
              </c:ext>
            </c:extLst>
          </c:dPt>
          <c:dPt>
            <c:idx val="3"/>
            <c:invertIfNegative val="0"/>
            <c:bubble3D val="0"/>
            <c:spPr>
              <a:noFill/>
            </c:spPr>
            <c:extLst>
              <c:ext xmlns:c16="http://schemas.microsoft.com/office/drawing/2014/chart" uri="{C3380CC4-5D6E-409C-BE32-E72D297353CC}">
                <c16:uniqueId val="{0000000C-A212-4D68-A93F-5141A694EB23}"/>
              </c:ext>
            </c:extLst>
          </c:dPt>
          <c:dPt>
            <c:idx val="4"/>
            <c:invertIfNegative val="0"/>
            <c:bubble3D val="0"/>
            <c:spPr>
              <a:noFill/>
            </c:spPr>
            <c:extLst>
              <c:ext xmlns:c16="http://schemas.microsoft.com/office/drawing/2014/chart" uri="{C3380CC4-5D6E-409C-BE32-E72D297353CC}">
                <c16:uniqueId val="{0000000E-A212-4D68-A93F-5141A694EB23}"/>
              </c:ext>
            </c:extLst>
          </c:dPt>
          <c:dPt>
            <c:idx val="5"/>
            <c:invertIfNegative val="0"/>
            <c:bubble3D val="0"/>
            <c:spPr>
              <a:noFill/>
            </c:spPr>
            <c:extLst>
              <c:ext xmlns:c16="http://schemas.microsoft.com/office/drawing/2014/chart" uri="{C3380CC4-5D6E-409C-BE32-E72D297353CC}">
                <c16:uniqueId val="{00000010-A212-4D68-A93F-5141A694EB23}"/>
              </c:ext>
            </c:extLst>
          </c:dPt>
          <c:dPt>
            <c:idx val="6"/>
            <c:invertIfNegative val="0"/>
            <c:bubble3D val="0"/>
            <c:spPr>
              <a:noFill/>
            </c:spPr>
            <c:extLst>
              <c:ext xmlns:c16="http://schemas.microsoft.com/office/drawing/2014/chart" uri="{C3380CC4-5D6E-409C-BE32-E72D297353CC}">
                <c16:uniqueId val="{00000012-A212-4D68-A93F-5141A694EB23}"/>
              </c:ext>
            </c:extLst>
          </c:dPt>
          <c:dPt>
            <c:idx val="7"/>
            <c:invertIfNegative val="0"/>
            <c:bubble3D val="0"/>
            <c:spPr>
              <a:noFill/>
            </c:spPr>
            <c:extLst>
              <c:ext xmlns:c16="http://schemas.microsoft.com/office/drawing/2014/chart" uri="{C3380CC4-5D6E-409C-BE32-E72D297353CC}">
                <c16:uniqueId val="{00000014-A212-4D68-A93F-5141A694EB23}"/>
              </c:ext>
            </c:extLst>
          </c:dPt>
          <c:dPt>
            <c:idx val="8"/>
            <c:invertIfNegative val="0"/>
            <c:bubble3D val="0"/>
            <c:spPr>
              <a:noFill/>
            </c:spPr>
            <c:extLst>
              <c:ext xmlns:c16="http://schemas.microsoft.com/office/drawing/2014/chart" uri="{C3380CC4-5D6E-409C-BE32-E72D297353CC}">
                <c16:uniqueId val="{00000016-A212-4D68-A93F-5141A694EB23}"/>
              </c:ext>
            </c:extLst>
          </c:dPt>
          <c:dPt>
            <c:idx val="9"/>
            <c:invertIfNegative val="0"/>
            <c:bubble3D val="0"/>
            <c:spPr>
              <a:noFill/>
            </c:spPr>
            <c:extLst>
              <c:ext xmlns:c16="http://schemas.microsoft.com/office/drawing/2014/chart" uri="{C3380CC4-5D6E-409C-BE32-E72D297353CC}">
                <c16:uniqueId val="{00000018-A212-4D68-A93F-5141A694EB23}"/>
              </c:ext>
            </c:extLst>
          </c:dPt>
          <c:dPt>
            <c:idx val="10"/>
            <c:invertIfNegative val="0"/>
            <c:bubble3D val="0"/>
            <c:spPr>
              <a:noFill/>
            </c:spPr>
            <c:extLst>
              <c:ext xmlns:c16="http://schemas.microsoft.com/office/drawing/2014/chart" uri="{C3380CC4-5D6E-409C-BE32-E72D297353CC}">
                <c16:uniqueId val="{0000001A-A212-4D68-A93F-5141A694EB23}"/>
              </c:ext>
            </c:extLst>
          </c:dPt>
          <c:dPt>
            <c:idx val="11"/>
            <c:invertIfNegative val="0"/>
            <c:bubble3D val="0"/>
            <c:spPr>
              <a:noFill/>
            </c:spPr>
            <c:extLst>
              <c:ext xmlns:c16="http://schemas.microsoft.com/office/drawing/2014/chart" uri="{C3380CC4-5D6E-409C-BE32-E72D297353CC}">
                <c16:uniqueId val="{0000001C-A212-4D68-A93F-5141A694EB23}"/>
              </c:ext>
            </c:extLst>
          </c:dPt>
          <c:dPt>
            <c:idx val="12"/>
            <c:invertIfNegative val="0"/>
            <c:bubble3D val="0"/>
            <c:spPr>
              <a:noFill/>
            </c:spPr>
            <c:extLst>
              <c:ext xmlns:c16="http://schemas.microsoft.com/office/drawing/2014/chart" uri="{C3380CC4-5D6E-409C-BE32-E72D297353CC}">
                <c16:uniqueId val="{0000001E-A212-4D68-A93F-5141A694EB23}"/>
              </c:ext>
            </c:extLst>
          </c:dPt>
          <c:dPt>
            <c:idx val="13"/>
            <c:invertIfNegative val="0"/>
            <c:bubble3D val="0"/>
            <c:spPr>
              <a:noFill/>
            </c:spPr>
            <c:extLst>
              <c:ext xmlns:c16="http://schemas.microsoft.com/office/drawing/2014/chart" uri="{C3380CC4-5D6E-409C-BE32-E72D297353CC}">
                <c16:uniqueId val="{00000020-A212-4D68-A93F-5141A694EB23}"/>
              </c:ext>
            </c:extLst>
          </c:dPt>
          <c:dPt>
            <c:idx val="14"/>
            <c:invertIfNegative val="0"/>
            <c:bubble3D val="0"/>
            <c:spPr>
              <a:noFill/>
            </c:spPr>
            <c:extLst>
              <c:ext xmlns:c16="http://schemas.microsoft.com/office/drawing/2014/chart" uri="{C3380CC4-5D6E-409C-BE32-E72D297353CC}">
                <c16:uniqueId val="{00000022-A212-4D68-A93F-5141A694EB23}"/>
              </c:ext>
            </c:extLst>
          </c:dPt>
          <c:dPt>
            <c:idx val="15"/>
            <c:invertIfNegative val="0"/>
            <c:bubble3D val="0"/>
            <c:spPr>
              <a:noFill/>
            </c:spPr>
            <c:extLst>
              <c:ext xmlns:c16="http://schemas.microsoft.com/office/drawing/2014/chart" uri="{C3380CC4-5D6E-409C-BE32-E72D297353CC}">
                <c16:uniqueId val="{00000024-A212-4D68-A93F-5141A694EB23}"/>
              </c:ext>
            </c:extLst>
          </c:dPt>
          <c:dPt>
            <c:idx val="17"/>
            <c:invertIfNegative val="0"/>
            <c:bubble3D val="0"/>
            <c:spPr>
              <a:noFill/>
            </c:spPr>
            <c:extLst>
              <c:ext xmlns:c16="http://schemas.microsoft.com/office/drawing/2014/chart" uri="{C3380CC4-5D6E-409C-BE32-E72D297353CC}">
                <c16:uniqueId val="{00000026-A212-4D68-A93F-5141A694EB23}"/>
              </c:ext>
            </c:extLst>
          </c:dPt>
          <c:dLbls>
            <c:dLbl>
              <c:idx val="0"/>
              <c:layout>
                <c:manualLayout>
                  <c:x val="-0.10314625861505272"/>
                  <c:y val="1.86480186480188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12-4D68-A93F-5141A694EB23}"/>
                </c:ext>
              </c:extLst>
            </c:dLbl>
            <c:dLbl>
              <c:idx val="2"/>
              <c:layout>
                <c:manualLayout>
                  <c:x val="-0.111434533477415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12-4D68-A93F-5141A694EB23}"/>
                </c:ext>
              </c:extLst>
            </c:dLbl>
            <c:dLbl>
              <c:idx val="5"/>
              <c:layout>
                <c:manualLayout>
                  <c:x val="-0.1419484626504884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212-4D68-A93F-5141A694EB23}"/>
                </c:ext>
              </c:extLst>
            </c:dLbl>
            <c:dLbl>
              <c:idx val="6"/>
              <c:layout>
                <c:manualLayout>
                  <c:x val="-7.9883974984342229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212-4D68-A93F-5141A694EB23}"/>
                </c:ext>
              </c:extLst>
            </c:dLbl>
            <c:dLbl>
              <c:idx val="7"/>
              <c:layout>
                <c:manualLayout>
                  <c:x val="-8.1441873259427811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212-4D68-A93F-5141A694EB23}"/>
                </c:ext>
              </c:extLst>
            </c:dLbl>
            <c:dLbl>
              <c:idx val="8"/>
              <c:layout>
                <c:manualLayout>
                  <c:x val="-8.144466342700855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212-4D68-A93F-5141A694EB23}"/>
                </c:ext>
              </c:extLst>
            </c:dLbl>
            <c:dLbl>
              <c:idx val="9"/>
              <c:layout>
                <c:manualLayout>
                  <c:x val="-9.9467012341075342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212-4D68-A93F-5141A694EB23}"/>
                </c:ext>
              </c:extLst>
            </c:dLbl>
            <c:dLbl>
              <c:idx val="10"/>
              <c:layout>
                <c:manualLayout>
                  <c:x val="-9.922508839907405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212-4D68-A93F-5141A694EB23}"/>
                </c:ext>
              </c:extLst>
            </c:dLbl>
            <c:dLbl>
              <c:idx val="15"/>
              <c:layout>
                <c:manualLayout>
                  <c:x val="-0.11728354536418581"/>
                  <c:y val="1.468347925040838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212-4D68-A93F-5141A694EB23}"/>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escala por merca'!$B$29:$B$44</c:f>
              <c:strCache>
                <c:ptCount val="16"/>
                <c:pt idx="0">
                  <c:v>Rusia</c:v>
                </c:pt>
                <c:pt idx="1">
                  <c:v>Italia</c:v>
                </c:pt>
                <c:pt idx="2">
                  <c:v>Francia</c:v>
                </c:pt>
                <c:pt idx="3">
                  <c:v>Holanda</c:v>
                </c:pt>
                <c:pt idx="4">
                  <c:v>Suiza + Austria</c:v>
                </c:pt>
                <c:pt idx="5">
                  <c:v>Noruega</c:v>
                </c:pt>
                <c:pt idx="6">
                  <c:v>Todos los países</c:v>
                </c:pt>
                <c:pt idx="7">
                  <c:v>Península</c:v>
                </c:pt>
                <c:pt idx="8">
                  <c:v>España</c:v>
                </c:pt>
                <c:pt idx="9">
                  <c:v>Alemania</c:v>
                </c:pt>
                <c:pt idx="10">
                  <c:v>Suecia</c:v>
                </c:pt>
                <c:pt idx="11">
                  <c:v>Dinamarca</c:v>
                </c:pt>
                <c:pt idx="12">
                  <c:v>Finlandia</c:v>
                </c:pt>
                <c:pt idx="13">
                  <c:v>Bélgica</c:v>
                </c:pt>
                <c:pt idx="14">
                  <c:v>Irlanda</c:v>
                </c:pt>
                <c:pt idx="15">
                  <c:v>Reino Unido</c:v>
                </c:pt>
              </c:strCache>
            </c:strRef>
          </c:cat>
          <c:val>
            <c:numRef>
              <c:f>'Realización de escala por merca'!$F$29:$F$44</c:f>
              <c:numCache>
                <c:formatCode>0.0%</c:formatCode>
                <c:ptCount val="16"/>
                <c:pt idx="0">
                  <c:v>0.53803072327714974</c:v>
                </c:pt>
                <c:pt idx="1">
                  <c:v>-0.31968986657050125</c:v>
                </c:pt>
                <c:pt idx="2">
                  <c:v>0.77514082556099373</c:v>
                </c:pt>
                <c:pt idx="3">
                  <c:v>-3.5884874464176431E-2</c:v>
                </c:pt>
                <c:pt idx="4">
                  <c:v>-0.34809302325581393</c:v>
                </c:pt>
                <c:pt idx="5">
                  <c:v>1.8116308470290772</c:v>
                </c:pt>
                <c:pt idx="6">
                  <c:v>3.8904899135446591E-2</c:v>
                </c:pt>
                <c:pt idx="7">
                  <c:v>8.5985456036468122E-3</c:v>
                </c:pt>
                <c:pt idx="8">
                  <c:v>8.7602026456516935E-3</c:v>
                </c:pt>
                <c:pt idx="9">
                  <c:v>0.32625516660463472</c:v>
                </c:pt>
                <c:pt idx="10">
                  <c:v>0.19235280319024151</c:v>
                </c:pt>
                <c:pt idx="11">
                  <c:v>-3.734439834024883E-2</c:v>
                </c:pt>
                <c:pt idx="12">
                  <c:v>-0.34366035570854858</c:v>
                </c:pt>
                <c:pt idx="13">
                  <c:v>-0.4900299102691924</c:v>
                </c:pt>
                <c:pt idx="14">
                  <c:v>-0.19512195121951226</c:v>
                </c:pt>
                <c:pt idx="15">
                  <c:v>0.99182739457338998</c:v>
                </c:pt>
              </c:numCache>
            </c:numRef>
          </c:val>
          <c:extLst>
            <c:ext xmlns:c16="http://schemas.microsoft.com/office/drawing/2014/chart" uri="{C3380CC4-5D6E-409C-BE32-E72D297353CC}">
              <c16:uniqueId val="{00000027-A212-4D68-A93F-5141A694EB23}"/>
            </c:ext>
          </c:extLst>
        </c:ser>
        <c:dLbls>
          <c:showLegendKey val="0"/>
          <c:showVal val="0"/>
          <c:showCatName val="0"/>
          <c:showSerName val="0"/>
          <c:showPercent val="0"/>
          <c:showBubbleSize val="0"/>
        </c:dLbls>
        <c:gapWidth val="35"/>
        <c:axId val="1856309072"/>
        <c:axId val="1856325392"/>
      </c:barChart>
      <c:catAx>
        <c:axId val="185632104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856340624"/>
        <c:crosses val="autoZero"/>
        <c:auto val="1"/>
        <c:lblAlgn val="ctr"/>
        <c:lblOffset val="1000"/>
        <c:noMultiLvlLbl val="0"/>
      </c:catAx>
      <c:valAx>
        <c:axId val="1856340624"/>
        <c:scaling>
          <c:orientation val="minMax"/>
        </c:scaling>
        <c:delete val="1"/>
        <c:axPos val="t"/>
        <c:numFmt formatCode="0.0" sourceLinked="1"/>
        <c:majorTickMark val="out"/>
        <c:minorTickMark val="none"/>
        <c:tickLblPos val="none"/>
        <c:crossAx val="1856321040"/>
        <c:crosses val="autoZero"/>
        <c:crossBetween val="between"/>
      </c:valAx>
      <c:valAx>
        <c:axId val="1856325392"/>
        <c:scaling>
          <c:orientation val="minMax"/>
        </c:scaling>
        <c:delete val="1"/>
        <c:axPos val="t"/>
        <c:numFmt formatCode="0.0%" sourceLinked="1"/>
        <c:majorTickMark val="out"/>
        <c:minorTickMark val="none"/>
        <c:tickLblPos val="none"/>
        <c:crossAx val="1856309072"/>
        <c:crosses val="autoZero"/>
        <c:crossBetween val="between"/>
      </c:valAx>
      <c:catAx>
        <c:axId val="1856309072"/>
        <c:scaling>
          <c:orientation val="maxMin"/>
        </c:scaling>
        <c:delete val="1"/>
        <c:axPos val="r"/>
        <c:numFmt formatCode="General" sourceLinked="1"/>
        <c:majorTickMark val="out"/>
        <c:minorTickMark val="none"/>
        <c:tickLblPos val="none"/>
        <c:crossAx val="1856325392"/>
        <c:crosses val="max"/>
        <c:auto val="1"/>
        <c:lblAlgn val="ctr"/>
        <c:lblOffset val="100"/>
        <c:noMultiLvlLbl val="0"/>
      </c:catAx>
      <c:spPr>
        <a:noFill/>
      </c:spPr>
    </c:plotArea>
    <c:legend>
      <c:legendPos val="t"/>
      <c:layout>
        <c:manualLayout>
          <c:xMode val="edge"/>
          <c:yMode val="edge"/>
          <c:x val="0"/>
          <c:y val="5.005906429528476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'Turistas en vuelos directos TF'!$B$3</c:f>
          <c:strCache>
            <c:ptCount val="1"/>
            <c:pt idx="0">
              <c:v>Llegadas a Tenerife en vuelos directos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0522732972427893"/>
          <c:y val="0.12616265624139639"/>
          <c:w val="0.74116994024445804"/>
          <c:h val="0.81700508415469042"/>
        </c:manualLayout>
      </c:layout>
      <c:barChart>
        <c:barDir val="bar"/>
        <c:grouping val="clustered"/>
        <c:varyColors val="0"/>
        <c:ser>
          <c:idx val="2"/>
          <c:order val="0"/>
          <c:tx>
            <c:strRef>
              <c:f>'Turistas en vuelos directos TF'!$J$5</c:f>
              <c:strCache>
                <c:ptCount val="1"/>
                <c:pt idx="0">
                  <c:v>2015</c:v>
                </c:pt>
              </c:strCache>
            </c:strRef>
          </c:tx>
          <c:spPr>
            <a:solidFill>
              <a:schemeClr val="accent6"/>
            </a:solidFill>
          </c:spPr>
          <c:invertIfNegative val="0"/>
          <c:dPt>
            <c:idx val="8"/>
            <c:invertIfNegative val="0"/>
            <c:bubble3D val="0"/>
            <c:spPr>
              <a:solidFill>
                <a:schemeClr val="accent6">
                  <a:lumMod val="75000"/>
                </a:schemeClr>
              </a:solidFill>
            </c:spPr>
            <c:extLst>
              <c:ext xmlns:c16="http://schemas.microsoft.com/office/drawing/2014/chart" uri="{C3380CC4-5D6E-409C-BE32-E72D297353CC}">
                <c16:uniqueId val="{00000001-A019-4291-99F8-BA503ECA9240}"/>
              </c:ext>
            </c:extLst>
          </c:dPt>
          <c:dLbls>
            <c:spPr>
              <a:noFill/>
              <a:ln>
                <a:noFill/>
              </a:ln>
              <a:effectLst/>
            </c:spPr>
            <c:txPr>
              <a:bodyPr wrap="square" lIns="38100" tIns="19050" rIns="38100" bIns="19050" anchor="ctr">
                <a:spAutoFit/>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'Turistas en vuelos directos TF'!$B$6:$B$21</c:f>
              <c:strCache>
                <c:ptCount val="16"/>
                <c:pt idx="0">
                  <c:v>Reino Unido</c:v>
                </c:pt>
                <c:pt idx="1">
                  <c:v>Bélgica</c:v>
                </c:pt>
                <c:pt idx="2">
                  <c:v>Irlanda</c:v>
                </c:pt>
                <c:pt idx="3">
                  <c:v>Finlandia</c:v>
                </c:pt>
                <c:pt idx="4">
                  <c:v>Dinamarca</c:v>
                </c:pt>
                <c:pt idx="5">
                  <c:v>Alemania</c:v>
                </c:pt>
                <c:pt idx="6">
                  <c:v>Suecia</c:v>
                </c:pt>
                <c:pt idx="7">
                  <c:v>España</c:v>
                </c:pt>
                <c:pt idx="8">
                  <c:v>Todos los países</c:v>
                </c:pt>
                <c:pt idx="9">
                  <c:v>Península</c:v>
                </c:pt>
                <c:pt idx="10">
                  <c:v>Suiza + Austria</c:v>
                </c:pt>
                <c:pt idx="11">
                  <c:v>Noruega</c:v>
                </c:pt>
                <c:pt idx="12">
                  <c:v>Holanda</c:v>
                </c:pt>
                <c:pt idx="13">
                  <c:v>Francia</c:v>
                </c:pt>
                <c:pt idx="14">
                  <c:v>Italia</c:v>
                </c:pt>
                <c:pt idx="15">
                  <c:v>Rusia</c:v>
                </c:pt>
              </c:strCache>
            </c:strRef>
          </c:cat>
          <c:val>
            <c:numRef>
              <c:f>'Turistas en vuelos directos TF'!$J$6:$J$21</c:f>
              <c:numCache>
                <c:formatCode>0.00</c:formatCode>
                <c:ptCount val="16"/>
                <c:pt idx="0">
                  <c:v>98.709985666507407</c:v>
                </c:pt>
                <c:pt idx="1">
                  <c:v>97.175141242937855</c:v>
                </c:pt>
                <c:pt idx="2">
                  <c:v>96.951219512195124</c:v>
                </c:pt>
                <c:pt idx="3">
                  <c:v>95.98393574297188</c:v>
                </c:pt>
                <c:pt idx="4">
                  <c:v>95.435684647302907</c:v>
                </c:pt>
                <c:pt idx="5">
                  <c:v>93.324061196105703</c:v>
                </c:pt>
                <c:pt idx="6">
                  <c:v>93.103448275862064</c:v>
                </c:pt>
                <c:pt idx="7">
                  <c:v>93.002392344497608</c:v>
                </c:pt>
                <c:pt idx="8">
                  <c:v>93</c:v>
                </c:pt>
                <c:pt idx="9">
                  <c:v>92.874543239951279</c:v>
                </c:pt>
                <c:pt idx="10">
                  <c:v>92.093023255813961</c:v>
                </c:pt>
                <c:pt idx="11">
                  <c:v>92.035398230088489</c:v>
                </c:pt>
                <c:pt idx="12">
                  <c:v>86.197183098591552</c:v>
                </c:pt>
                <c:pt idx="13">
                  <c:v>78.280542986425345</c:v>
                </c:pt>
                <c:pt idx="14">
                  <c:v>78.248587570621467</c:v>
                </c:pt>
                <c:pt idx="15">
                  <c:v>66.513761467889907</c:v>
                </c:pt>
              </c:numCache>
            </c:numRef>
          </c:val>
          <c:extLst>
            <c:ext xmlns:c16="http://schemas.microsoft.com/office/drawing/2014/chart" uri="{C3380CC4-5D6E-409C-BE32-E72D297353CC}">
              <c16:uniqueId val="{00000002-A019-4291-99F8-BA503ECA9240}"/>
            </c:ext>
          </c:extLst>
        </c:ser>
        <c:dLbls>
          <c:showLegendKey val="0"/>
          <c:showVal val="0"/>
          <c:showCatName val="0"/>
          <c:showSerName val="0"/>
          <c:showPercent val="0"/>
          <c:showBubbleSize val="0"/>
        </c:dLbls>
        <c:gapWidth val="35"/>
        <c:axId val="-240021728"/>
        <c:axId val="-240005952"/>
      </c:barChart>
      <c:barChart>
        <c:barDir val="bar"/>
        <c:grouping val="clustered"/>
        <c:varyColors val="0"/>
        <c:ser>
          <c:idx val="3"/>
          <c:order val="1"/>
          <c:tx>
            <c:strRef>
              <c:f>'Turistas en vuelos directos TF'!$Q$5</c:f>
              <c:strCache>
                <c:ptCount val="1"/>
                <c:pt idx="0">
                  <c:v>var. 15/14</c:v>
                </c:pt>
              </c:strCache>
            </c:strRef>
          </c:tx>
          <c:spPr>
            <a:solidFill>
              <a:schemeClr val="bg1">
                <a:lumMod val="50000"/>
              </a:schemeClr>
            </a:solidFill>
          </c:spPr>
          <c:invertIfNegative val="0"/>
          <c:dPt>
            <c:idx val="17"/>
            <c:invertIfNegative val="0"/>
            <c:bubble3D val="0"/>
            <c:extLst>
              <c:ext xmlns:c16="http://schemas.microsoft.com/office/drawing/2014/chart" uri="{C3380CC4-5D6E-409C-BE32-E72D297353CC}">
                <c16:uniqueId val="{00000003-A019-4291-99F8-BA503ECA9240}"/>
              </c:ext>
            </c:extLst>
          </c:dPt>
          <c:dLbls>
            <c:dLbl>
              <c:idx val="1"/>
              <c:layout>
                <c:manualLayout>
                  <c:x val="-8.12923531026007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19-4291-99F8-BA503ECA9240}"/>
                </c:ext>
              </c:extLst>
            </c:dLbl>
            <c:dLbl>
              <c:idx val="2"/>
              <c:layout>
                <c:manualLayout>
                  <c:x val="-8.12923531026007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19-4291-99F8-BA503ECA9240}"/>
                </c:ext>
              </c:extLst>
            </c:dLbl>
            <c:dLbl>
              <c:idx val="3"/>
              <c:layout>
                <c:manualLayout>
                  <c:x val="-8.1292353102600731E-2"/>
                  <c:y val="3.418763924950822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19-4291-99F8-BA503ECA9240}"/>
                </c:ext>
              </c:extLst>
            </c:dLbl>
            <c:dLbl>
              <c:idx val="10"/>
              <c:layout>
                <c:manualLayout>
                  <c:x val="-7.92079337922775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19-4291-99F8-BA503ECA9240}"/>
                </c:ext>
              </c:extLst>
            </c:dLbl>
            <c:dLbl>
              <c:idx val="12"/>
              <c:layout>
                <c:manualLayout>
                  <c:x val="-8.1292353102600703E-2"/>
                  <c:y val="1.367505569980329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19-4291-99F8-BA503ECA9240}"/>
                </c:ext>
              </c:extLst>
            </c:dLbl>
            <c:dLbl>
              <c:idx val="14"/>
              <c:layout>
                <c:manualLayout>
                  <c:x val="-9.7967707585185498E-2"/>
                  <c:y val="1.367505569980329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19-4291-99F8-BA503ECA9240}"/>
                </c:ext>
              </c:extLst>
            </c:dLbl>
            <c:spPr>
              <a:solidFill>
                <a:schemeClr val="bg1">
                  <a:lumMod val="65000"/>
                </a:schemeClr>
              </a:solidFill>
              <a:ln>
                <a:noFill/>
              </a:ln>
              <a:effectLst/>
            </c:spPr>
            <c:txPr>
              <a:bodyPr wrap="square" lIns="38100" tIns="19050" rIns="38100" bIns="19050" anchor="ctr">
                <a:spAutoFit/>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'Turistas en vuelos directos TF'!$B$6:$B$21</c:f>
              <c:strCache>
                <c:ptCount val="16"/>
                <c:pt idx="0">
                  <c:v>Reino Unido</c:v>
                </c:pt>
                <c:pt idx="1">
                  <c:v>Bélgica</c:v>
                </c:pt>
                <c:pt idx="2">
                  <c:v>Irlanda</c:v>
                </c:pt>
                <c:pt idx="3">
                  <c:v>Finlandia</c:v>
                </c:pt>
                <c:pt idx="4">
                  <c:v>Dinamarca</c:v>
                </c:pt>
                <c:pt idx="5">
                  <c:v>Alemania</c:v>
                </c:pt>
                <c:pt idx="6">
                  <c:v>Suecia</c:v>
                </c:pt>
                <c:pt idx="7">
                  <c:v>España</c:v>
                </c:pt>
                <c:pt idx="8">
                  <c:v>Todos los países</c:v>
                </c:pt>
                <c:pt idx="9">
                  <c:v>Península</c:v>
                </c:pt>
                <c:pt idx="10">
                  <c:v>Suiza + Austria</c:v>
                </c:pt>
                <c:pt idx="11">
                  <c:v>Noruega</c:v>
                </c:pt>
                <c:pt idx="12">
                  <c:v>Holanda</c:v>
                </c:pt>
                <c:pt idx="13">
                  <c:v>Francia</c:v>
                </c:pt>
                <c:pt idx="14">
                  <c:v>Italia</c:v>
                </c:pt>
                <c:pt idx="15">
                  <c:v>Rusia</c:v>
                </c:pt>
              </c:strCache>
            </c:strRef>
          </c:cat>
          <c:val>
            <c:numRef>
              <c:f>'Turistas en vuelos directos TF'!$Q$6:$Q$21</c:f>
              <c:numCache>
                <c:formatCode>0.0%</c:formatCode>
                <c:ptCount val="16"/>
                <c:pt idx="0">
                  <c:v>-6.2950141825202088E-3</c:v>
                </c:pt>
                <c:pt idx="1">
                  <c:v>2.2738369254376778E-2</c:v>
                </c:pt>
                <c:pt idx="2">
                  <c:v>6.0975609756097615E-3</c:v>
                </c:pt>
                <c:pt idx="3">
                  <c:v>9.2428537680131484E-3</c:v>
                </c:pt>
                <c:pt idx="4">
                  <c:v>-6.4900521332056371E-3</c:v>
                </c:pt>
                <c:pt idx="5">
                  <c:v>-1.6528306941888893E-2</c:v>
                </c:pt>
                <c:pt idx="6">
                  <c:v>-2.0197044334975489E-2</c:v>
                </c:pt>
                <c:pt idx="7">
                  <c:v>-5.6463585301738117E-3</c:v>
                </c:pt>
                <c:pt idx="8">
                  <c:v>-4.6701692936369499E-3</c:v>
                </c:pt>
                <c:pt idx="9">
                  <c:v>-5.7257175533030891E-3</c:v>
                </c:pt>
                <c:pt idx="10">
                  <c:v>4.4993372695505629E-2</c:v>
                </c:pt>
                <c:pt idx="11">
                  <c:v>-4.885350528012633E-2</c:v>
                </c:pt>
                <c:pt idx="12">
                  <c:v>2.5771651183699174E-3</c:v>
                </c:pt>
                <c:pt idx="13">
                  <c:v>-0.1031724907157433</c:v>
                </c:pt>
                <c:pt idx="14">
                  <c:v>0.15025423728813569</c:v>
                </c:pt>
                <c:pt idx="15">
                  <c:v>-0.14698260455141199</c:v>
                </c:pt>
              </c:numCache>
            </c:numRef>
          </c:val>
          <c:extLst>
            <c:ext xmlns:c16="http://schemas.microsoft.com/office/drawing/2014/chart" uri="{C3380CC4-5D6E-409C-BE32-E72D297353CC}">
              <c16:uniqueId val="{0000000A-A019-4291-99F8-BA503ECA9240}"/>
            </c:ext>
          </c:extLst>
        </c:ser>
        <c:dLbls>
          <c:showLegendKey val="0"/>
          <c:showVal val="0"/>
          <c:showCatName val="0"/>
          <c:showSerName val="0"/>
          <c:showPercent val="0"/>
          <c:showBubbleSize val="0"/>
        </c:dLbls>
        <c:gapWidth val="35"/>
        <c:axId val="-240059264"/>
        <c:axId val="-240059808"/>
      </c:barChart>
      <c:catAx>
        <c:axId val="-24002172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40005952"/>
        <c:crosses val="autoZero"/>
        <c:auto val="1"/>
        <c:lblAlgn val="ctr"/>
        <c:lblOffset val="1000"/>
        <c:noMultiLvlLbl val="0"/>
      </c:catAx>
      <c:valAx>
        <c:axId val="-240005952"/>
        <c:scaling>
          <c:orientation val="minMax"/>
        </c:scaling>
        <c:delete val="1"/>
        <c:axPos val="t"/>
        <c:numFmt formatCode="0.00" sourceLinked="1"/>
        <c:majorTickMark val="out"/>
        <c:minorTickMark val="none"/>
        <c:tickLblPos val="none"/>
        <c:crossAx val="-240021728"/>
        <c:crosses val="autoZero"/>
        <c:crossBetween val="between"/>
      </c:valAx>
      <c:valAx>
        <c:axId val="-240059808"/>
        <c:scaling>
          <c:orientation val="minMax"/>
        </c:scaling>
        <c:delete val="1"/>
        <c:axPos val="t"/>
        <c:numFmt formatCode="0.0%" sourceLinked="1"/>
        <c:majorTickMark val="out"/>
        <c:minorTickMark val="none"/>
        <c:tickLblPos val="none"/>
        <c:crossAx val="-240059264"/>
        <c:crosses val="autoZero"/>
        <c:crossBetween val="between"/>
      </c:valAx>
      <c:catAx>
        <c:axId val="-240059264"/>
        <c:scaling>
          <c:orientation val="maxMin"/>
        </c:scaling>
        <c:delete val="1"/>
        <c:axPos val="r"/>
        <c:numFmt formatCode="General" sourceLinked="1"/>
        <c:majorTickMark val="out"/>
        <c:minorTickMark val="none"/>
        <c:tickLblPos val="none"/>
        <c:crossAx val="-240059808"/>
        <c:crosses val="max"/>
        <c:auto val="1"/>
        <c:lblAlgn val="ctr"/>
        <c:lblOffset val="100"/>
        <c:noMultiLvlLbl val="0"/>
      </c:catAx>
      <c:spPr>
        <a:noFill/>
      </c:spPr>
    </c:plotArea>
    <c:legend>
      <c:legendPos val="t"/>
      <c:layout>
        <c:manualLayout>
          <c:xMode val="edge"/>
          <c:yMode val="edge"/>
          <c:x val="0"/>
          <c:y val="5.005906429528476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75000"/>
                    <a:lumOff val="25000"/>
                  </a:schemeClr>
                </a:solidFill>
                <a:latin typeface="+mn-lt"/>
                <a:ea typeface="+mn-ea"/>
                <a:cs typeface="+mn-cs"/>
              </a:defRPr>
            </a:pPr>
            <a:r>
              <a:rPr lang="es-ES" sz="1800" b="1">
                <a:solidFill>
                  <a:schemeClr val="tx1">
                    <a:lumMod val="75000"/>
                    <a:lumOff val="25000"/>
                  </a:schemeClr>
                </a:solidFill>
              </a:rPr>
              <a:t>Evolución del turismo que llega a </a:t>
            </a:r>
            <a:r>
              <a:rPr lang="es-ES" sz="1800" b="1" baseline="0">
                <a:solidFill>
                  <a:schemeClr val="tx1">
                    <a:lumMod val="75000"/>
                    <a:lumOff val="25000"/>
                  </a:schemeClr>
                </a:solidFill>
              </a:rPr>
              <a:t>Tenerife en vuelos directos</a:t>
            </a:r>
            <a:endParaRPr lang="es-ES" sz="1800" b="1">
              <a:solidFill>
                <a:schemeClr val="tx1">
                  <a:lumMod val="75000"/>
                  <a:lumOff val="25000"/>
                </a:schemeClr>
              </a:solidFill>
            </a:endParaRPr>
          </a:p>
        </c:rich>
      </c:tx>
      <c:layout>
        <c:manualLayout>
          <c:xMode val="edge"/>
          <c:yMode val="edge"/>
          <c:x val="1.3755373192653308E-3"/>
          <c:y val="0"/>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75000"/>
                  <a:lumOff val="25000"/>
                </a:schemeClr>
              </a:solidFill>
              <a:latin typeface="+mn-lt"/>
              <a:ea typeface="+mn-ea"/>
              <a:cs typeface="+mn-cs"/>
            </a:defRPr>
          </a:pPr>
          <a:endParaRPr lang="es-ES"/>
        </a:p>
      </c:txPr>
    </c:title>
    <c:autoTitleDeleted val="0"/>
    <c:plotArea>
      <c:layout>
        <c:manualLayout>
          <c:layoutTarget val="inner"/>
          <c:xMode val="edge"/>
          <c:yMode val="edge"/>
          <c:x val="1.1464123842667382E-2"/>
          <c:y val="0.25301702884294514"/>
          <c:w val="0.98853587615733263"/>
          <c:h val="0.59983936092491197"/>
        </c:manualLayout>
      </c:layout>
      <c:lineChart>
        <c:grouping val="standard"/>
        <c:varyColors val="0"/>
        <c:ser>
          <c:idx val="0"/>
          <c:order val="0"/>
          <c:tx>
            <c:v>Turistas en vuelos directos</c:v>
          </c:tx>
          <c:spPr>
            <a:ln w="28575" cap="rnd">
              <a:solidFill>
                <a:schemeClr val="accent6">
                  <a:lumMod val="75000"/>
                </a:schemeClr>
              </a:solidFill>
              <a:round/>
            </a:ln>
            <a:effectLst/>
          </c:spPr>
          <c:marker>
            <c:symbol val="circle"/>
            <c:size val="7"/>
            <c:spPr>
              <a:solidFill>
                <a:schemeClr val="accent6">
                  <a:lumMod val="75000"/>
                </a:schemeClr>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bg1">
                    <a:lumMod val="50000"/>
                  </a:schemeClr>
                </a:solidFill>
                <a:prstDash val="sysDot"/>
              </a:ln>
              <a:effectLst/>
            </c:spPr>
            <c:trendlineType val="linear"/>
            <c:dispRSqr val="0"/>
            <c:dispEq val="0"/>
          </c:trendline>
          <c:cat>
            <c:numRef>
              <c:f>'Turistas en vuelos directos TF'!$D$5:$J$5</c:f>
              <c:numCache>
                <c:formatCode>0</c:formatCode>
                <c:ptCount val="7"/>
                <c:pt idx="0">
                  <c:v>2009</c:v>
                </c:pt>
                <c:pt idx="1">
                  <c:v>2010</c:v>
                </c:pt>
                <c:pt idx="2">
                  <c:v>2011</c:v>
                </c:pt>
                <c:pt idx="3">
                  <c:v>2012</c:v>
                </c:pt>
                <c:pt idx="4">
                  <c:v>2013</c:v>
                </c:pt>
                <c:pt idx="5">
                  <c:v>2014</c:v>
                </c:pt>
                <c:pt idx="6">
                  <c:v>2015</c:v>
                </c:pt>
              </c:numCache>
            </c:numRef>
          </c:cat>
          <c:val>
            <c:numRef>
              <c:f>'Turistas en vuelos directos TF'!$D$24:$J$24</c:f>
              <c:numCache>
                <c:formatCode>0%</c:formatCode>
                <c:ptCount val="7"/>
                <c:pt idx="0">
                  <c:v>0.86690909090909085</c:v>
                </c:pt>
                <c:pt idx="1">
                  <c:v>0.86499999999999999</c:v>
                </c:pt>
                <c:pt idx="2">
                  <c:v>0.90063636363636368</c:v>
                </c:pt>
                <c:pt idx="3">
                  <c:v>0.91827272727272724</c:v>
                </c:pt>
                <c:pt idx="4">
                  <c:v>0.91545454545454552</c:v>
                </c:pt>
                <c:pt idx="5">
                  <c:v>0.9343636363636364</c:v>
                </c:pt>
                <c:pt idx="6">
                  <c:v>0.93</c:v>
                </c:pt>
              </c:numCache>
            </c:numRef>
          </c:val>
          <c:smooth val="0"/>
          <c:extLst>
            <c:ext xmlns:c16="http://schemas.microsoft.com/office/drawing/2014/chart" uri="{C3380CC4-5D6E-409C-BE32-E72D297353CC}">
              <c16:uniqueId val="{00000001-8F46-444E-9138-B84D0216AF10}"/>
            </c:ext>
          </c:extLst>
        </c:ser>
        <c:dLbls>
          <c:showLegendKey val="0"/>
          <c:showVal val="0"/>
          <c:showCatName val="0"/>
          <c:showSerName val="0"/>
          <c:showPercent val="0"/>
          <c:showBubbleSize val="0"/>
        </c:dLbls>
        <c:marker val="1"/>
        <c:smooth val="0"/>
        <c:axId val="1856342944"/>
        <c:axId val="1856345664"/>
      </c:lineChart>
      <c:lineChart>
        <c:grouping val="standard"/>
        <c:varyColors val="0"/>
        <c:dLbls>
          <c:showLegendKey val="0"/>
          <c:showVal val="0"/>
          <c:showCatName val="0"/>
          <c:showSerName val="0"/>
          <c:showPercent val="0"/>
          <c:showBubbleSize val="0"/>
        </c:dLbls>
        <c:marker val="1"/>
        <c:smooth val="0"/>
        <c:axId val="1640780128"/>
        <c:axId val="1856343488"/>
        <c:extLst>
          <c:ext xmlns:c15="http://schemas.microsoft.com/office/drawing/2012/chart" uri="{02D57815-91ED-43cb-92C2-25804820EDAC}">
            <c15:filteredLineSeries>
              <c15:ser>
                <c:idx val="1"/>
                <c:order val="1"/>
                <c:tx>
                  <c:v>Var. interanual</c:v>
                </c:tx>
                <c:spPr>
                  <a:ln w="28575" cap="rnd">
                    <a:noFill/>
                    <a:round/>
                  </a:ln>
                  <a:effectLst/>
                </c:spPr>
                <c:marker>
                  <c:symbol val="square"/>
                  <c:size val="5"/>
                  <c:spPr>
                    <a:solidFill>
                      <a:schemeClr val="bg1">
                        <a:lumMod val="65000"/>
                      </a:schemeClr>
                    </a:solidFill>
                    <a:ln w="9525">
                      <a:noFill/>
                    </a:ln>
                    <a:effectLst/>
                  </c:spPr>
                </c:marker>
                <c:dPt>
                  <c:idx val="0"/>
                  <c:marker>
                    <c:symbol val="square"/>
                    <c:size val="5"/>
                    <c:spPr>
                      <a:noFill/>
                      <a:ln w="9525">
                        <a:noFill/>
                      </a:ln>
                      <a:effectLst/>
                    </c:spPr>
                  </c:marker>
                  <c:bubble3D val="0"/>
                  <c:extLst>
                    <c:ext xmlns:c16="http://schemas.microsoft.com/office/drawing/2014/chart" uri="{C3380CC4-5D6E-409C-BE32-E72D297353CC}">
                      <c16:uniqueId val="{00000002-8F46-444E-9138-B84D0216AF10}"/>
                    </c:ext>
                  </c:extLst>
                </c:dPt>
                <c:dPt>
                  <c:idx val="1"/>
                  <c:marker>
                    <c:symbol val="square"/>
                    <c:size val="5"/>
                    <c:spPr>
                      <a:noFill/>
                      <a:ln w="9525">
                        <a:noFill/>
                      </a:ln>
                      <a:effectLst/>
                    </c:spPr>
                  </c:marker>
                  <c:bubble3D val="0"/>
                  <c:extLst>
                    <c:ext xmlns:c16="http://schemas.microsoft.com/office/drawing/2014/chart" uri="{C3380CC4-5D6E-409C-BE32-E72D297353CC}">
                      <c16:uniqueId val="{00000003-8F46-444E-9138-B84D0216AF10}"/>
                    </c:ext>
                  </c:extLst>
                </c:dPt>
                <c:dPt>
                  <c:idx val="2"/>
                  <c:marker>
                    <c:symbol val="square"/>
                    <c:size val="5"/>
                    <c:spPr>
                      <a:noFill/>
                      <a:ln w="9525">
                        <a:noFill/>
                      </a:ln>
                      <a:effectLst/>
                    </c:spPr>
                  </c:marker>
                  <c:bubble3D val="0"/>
                  <c:extLst>
                    <c:ext xmlns:c16="http://schemas.microsoft.com/office/drawing/2014/chart" uri="{C3380CC4-5D6E-409C-BE32-E72D297353CC}">
                      <c16:uniqueId val="{00000004-8F46-444E-9138-B84D0216AF10}"/>
                    </c:ext>
                  </c:extLst>
                </c:dPt>
                <c:dPt>
                  <c:idx val="3"/>
                  <c:marker>
                    <c:symbol val="square"/>
                    <c:size val="5"/>
                    <c:spPr>
                      <a:noFill/>
                      <a:ln w="9525">
                        <a:noFill/>
                      </a:ln>
                      <a:effectLst/>
                    </c:spPr>
                  </c:marker>
                  <c:bubble3D val="0"/>
                  <c:extLst>
                    <c:ext xmlns:c16="http://schemas.microsoft.com/office/drawing/2014/chart" uri="{C3380CC4-5D6E-409C-BE32-E72D297353CC}">
                      <c16:uniqueId val="{00000005-8F46-444E-9138-B84D0216AF10}"/>
                    </c:ext>
                  </c:extLst>
                </c:dPt>
                <c:dPt>
                  <c:idx val="4"/>
                  <c:marker>
                    <c:symbol val="square"/>
                    <c:size val="5"/>
                    <c:spPr>
                      <a:noFill/>
                      <a:ln w="9525">
                        <a:noFill/>
                      </a:ln>
                      <a:effectLst/>
                    </c:spPr>
                  </c:marker>
                  <c:bubble3D val="0"/>
                  <c:extLst>
                    <c:ext xmlns:c16="http://schemas.microsoft.com/office/drawing/2014/chart" uri="{C3380CC4-5D6E-409C-BE32-E72D297353CC}">
                      <c16:uniqueId val="{00000006-8F46-444E-9138-B84D0216AF10}"/>
                    </c:ext>
                  </c:extLst>
                </c:dPt>
                <c:dPt>
                  <c:idx val="5"/>
                  <c:marker>
                    <c:symbol val="square"/>
                    <c:size val="5"/>
                    <c:spPr>
                      <a:noFill/>
                      <a:ln w="9525">
                        <a:noFill/>
                      </a:ln>
                      <a:effectLst/>
                    </c:spPr>
                  </c:marker>
                  <c:bubble3D val="0"/>
                  <c:extLst>
                    <c:ext xmlns:c16="http://schemas.microsoft.com/office/drawing/2014/chart" uri="{C3380CC4-5D6E-409C-BE32-E72D297353CC}">
                      <c16:uniqueId val="{00000007-8F46-444E-9138-B84D0216AF10}"/>
                    </c:ext>
                  </c:extLst>
                </c:dPt>
                <c:dPt>
                  <c:idx val="6"/>
                  <c:marker>
                    <c:symbol val="square"/>
                    <c:size val="5"/>
                    <c:spPr>
                      <a:noFill/>
                      <a:ln w="9525">
                        <a:noFill/>
                      </a:ln>
                      <a:effectLst/>
                    </c:spPr>
                  </c:marker>
                  <c:bubble3D val="0"/>
                  <c:extLst>
                    <c:ext xmlns:c16="http://schemas.microsoft.com/office/drawing/2014/chart" uri="{C3380CC4-5D6E-409C-BE32-E72D297353CC}">
                      <c16:uniqueId val="{00000008-8F46-444E-9138-B84D0216AF10}"/>
                    </c:ext>
                  </c:extLst>
                </c:dPt>
                <c:dLbls>
                  <c:dLbl>
                    <c:idx val="0"/>
                    <c:layout>
                      <c:manualLayout>
                        <c:x val="-3.4388432981633459E-2"/>
                        <c:y val="-0.28963791459652938"/>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8F46-444E-9138-B84D0216AF10}"/>
                      </c:ext>
                    </c:extLst>
                  </c:dLbl>
                  <c:dLbl>
                    <c:idx val="1"/>
                    <c:layout>
                      <c:manualLayout>
                        <c:x val="-3.5951543571707698E-2"/>
                        <c:y val="-0.17977525733577696"/>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8F46-444E-9138-B84D0216AF10}"/>
                      </c:ext>
                    </c:extLst>
                  </c:dLbl>
                  <c:dLbl>
                    <c:idx val="2"/>
                    <c:layout>
                      <c:manualLayout>
                        <c:x val="-3.1262211801485015E-2"/>
                        <c:y val="9.987514296432045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8F46-444E-9138-B84D0216AF10}"/>
                      </c:ext>
                    </c:extLst>
                  </c:dLbl>
                  <c:dLbl>
                    <c:idx val="3"/>
                    <c:layout>
                      <c:manualLayout>
                        <c:x val="-3.1262211801485071E-2"/>
                        <c:y val="-0.2596753717072331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8F46-444E-9138-B84D0216AF10}"/>
                      </c:ext>
                    </c:extLst>
                  </c:dLbl>
                  <c:dLbl>
                    <c:idx val="4"/>
                    <c:layout>
                      <c:manualLayout>
                        <c:x val="-3.1262211801485071E-2"/>
                        <c:y val="-0.22971282881793706"/>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8F46-444E-9138-B84D0216AF10}"/>
                      </c:ext>
                    </c:extLst>
                  </c:dLbl>
                  <c:dLbl>
                    <c:idx val="5"/>
                    <c:layout>
                      <c:manualLayout>
                        <c:x val="-2.9699101211410707E-2"/>
                        <c:y val="-0.319600457485825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8F46-444E-9138-B84D0216AF10}"/>
                      </c:ext>
                    </c:extLst>
                  </c:dLbl>
                  <c:dLbl>
                    <c:idx val="6"/>
                    <c:layout>
                      <c:manualLayout>
                        <c:x val="-2.3446658851113831E-2"/>
                        <c:y val="-0.29629625746081739"/>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8F46-444E-9138-B84D0216AF10}"/>
                      </c:ext>
                    </c:extLst>
                  </c:dLbl>
                  <c:numFmt formatCode="0.0%" sourceLinked="0"/>
                  <c:spPr>
                    <a:solidFill>
                      <a:schemeClr val="bg1">
                        <a:lumMod val="75000"/>
                      </a:scheme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'Turistas en vuelos directos TF'!$D$5:$J$5</c15:sqref>
                        </c15:formulaRef>
                      </c:ext>
                    </c:extLst>
                    <c:numCache>
                      <c:formatCode>0</c:formatCode>
                      <c:ptCount val="7"/>
                      <c:pt idx="0">
                        <c:v>2009</c:v>
                      </c:pt>
                      <c:pt idx="1">
                        <c:v>2010</c:v>
                      </c:pt>
                      <c:pt idx="2">
                        <c:v>2011</c:v>
                      </c:pt>
                      <c:pt idx="3">
                        <c:v>2012</c:v>
                      </c:pt>
                      <c:pt idx="4">
                        <c:v>2013</c:v>
                      </c:pt>
                      <c:pt idx="5">
                        <c:v>2014</c:v>
                      </c:pt>
                      <c:pt idx="6">
                        <c:v>2015</c:v>
                      </c:pt>
                    </c:numCache>
                  </c:numRef>
                </c:cat>
                <c:val>
                  <c:numRef>
                    <c:extLst>
                      <c:ext uri="{02D57815-91ED-43cb-92C2-25804820EDAC}">
                        <c15:formulaRef>
                          <c15:sqref>'Turistas en vuelos directos TF'!$K$14:$Q$14</c15:sqref>
                        </c15:formulaRef>
                      </c:ext>
                    </c:extLst>
                    <c:numCache>
                      <c:formatCode>0.0%</c:formatCode>
                      <c:ptCount val="7"/>
                      <c:pt idx="0">
                        <c:v>-1.3857290589451954E-2</c:v>
                      </c:pt>
                      <c:pt idx="1">
                        <c:v>-2.2021812080537106E-3</c:v>
                      </c:pt>
                      <c:pt idx="2">
                        <c:v>4.1198108250131371E-2</c:v>
                      </c:pt>
                      <c:pt idx="3">
                        <c:v>1.9582113657010236E-2</c:v>
                      </c:pt>
                      <c:pt idx="4">
                        <c:v>-3.0690030690030401E-3</c:v>
                      </c:pt>
                      <c:pt idx="5">
                        <c:v>2.0655412115193617E-2</c:v>
                      </c:pt>
                      <c:pt idx="6">
                        <c:v>-4.6701692936369499E-3</c:v>
                      </c:pt>
                    </c:numCache>
                  </c:numRef>
                </c:val>
                <c:smooth val="0"/>
                <c:extLst>
                  <c:ext xmlns:c16="http://schemas.microsoft.com/office/drawing/2014/chart" uri="{C3380CC4-5D6E-409C-BE32-E72D297353CC}">
                    <c16:uniqueId val="{00000009-8F46-444E-9138-B84D0216AF10}"/>
                  </c:ext>
                </c:extLst>
              </c15:ser>
            </c15:filteredLineSeries>
          </c:ext>
        </c:extLst>
      </c:lineChart>
      <c:catAx>
        <c:axId val="185634294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crossAx val="1856345664"/>
        <c:crosses val="autoZero"/>
        <c:auto val="1"/>
        <c:lblAlgn val="ctr"/>
        <c:lblOffset val="100"/>
        <c:noMultiLvlLbl val="0"/>
      </c:catAx>
      <c:valAx>
        <c:axId val="1856345664"/>
        <c:scaling>
          <c:orientation val="minMax"/>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56342944"/>
        <c:crosses val="autoZero"/>
        <c:crossBetween val="between"/>
      </c:valAx>
      <c:valAx>
        <c:axId val="1856343488"/>
        <c:scaling>
          <c:orientation val="minMax"/>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640780128"/>
        <c:crosses val="max"/>
        <c:crossBetween val="between"/>
      </c:valAx>
      <c:catAx>
        <c:axId val="1640780128"/>
        <c:scaling>
          <c:orientation val="minMax"/>
        </c:scaling>
        <c:delete val="1"/>
        <c:axPos val="b"/>
        <c:numFmt formatCode="0" sourceLinked="1"/>
        <c:majorTickMark val="out"/>
        <c:minorTickMark val="none"/>
        <c:tickLblPos val="nextTo"/>
        <c:crossAx val="1856343488"/>
        <c:crosses val="autoZero"/>
        <c:auto val="1"/>
        <c:lblAlgn val="ctr"/>
        <c:lblOffset val="100"/>
        <c:noMultiLvlLbl val="0"/>
      </c:catAx>
      <c:spPr>
        <a:noFill/>
        <a:ln>
          <a:noFill/>
        </a:ln>
        <a:effectLst/>
      </c:spPr>
    </c:plotArea>
    <c:legend>
      <c:legendPos val="t"/>
      <c:layout>
        <c:manualLayout>
          <c:xMode val="edge"/>
          <c:yMode val="edge"/>
          <c:x val="2.3532814552928833E-4"/>
          <c:y val="7.9817016155394188E-2"/>
          <c:w val="0.40583544876351185"/>
          <c:h val="6.020111865402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0"/>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5901364238145101"/>
          <c:y val="0.20890954304967571"/>
          <c:w val="0.22883758313926914"/>
          <c:h val="0.73304374606414124"/>
        </c:manualLayout>
      </c:layout>
      <c:barChart>
        <c:barDir val="bar"/>
        <c:grouping val="clustered"/>
        <c:varyColors val="0"/>
        <c:ser>
          <c:idx val="0"/>
          <c:order val="0"/>
          <c:tx>
            <c:strRef>
              <c:f>'internet uso'!$G$5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'internet uso'!$B$6:$B$11</c:f>
              <c:strCache>
                <c:ptCount val="6"/>
                <c:pt idx="0">
                  <c:v>Usó internet</c:v>
                </c:pt>
                <c:pt idx="1">
                  <c:v>Uso internet para información general sobre Tenerife</c:v>
                </c:pt>
                <c:pt idx="2">
                  <c:v>Solo consultas de servicios*</c:v>
                </c:pt>
                <c:pt idx="3">
                  <c:v>Reserva y compra de servicios*</c:v>
                </c:pt>
                <c:pt idx="4">
                  <c:v>No usó internet</c:v>
                </c:pt>
                <c:pt idx="5">
                  <c:v>No contesta</c:v>
                </c:pt>
              </c:strCache>
            </c:strRef>
          </c:cat>
          <c:val>
            <c:numRef>
              <c:f>'internet uso'!$G$6:$G$11</c:f>
              <c:numCache>
                <c:formatCode>0.0</c:formatCode>
                <c:ptCount val="6"/>
                <c:pt idx="0">
                  <c:v>84.672727272727272</c:v>
                </c:pt>
                <c:pt idx="1">
                  <c:v>26.309090909090909</c:v>
                </c:pt>
                <c:pt idx="2">
                  <c:v>15.145454545454545</c:v>
                </c:pt>
                <c:pt idx="3">
                  <c:v>69.527272727272717</c:v>
                </c:pt>
                <c:pt idx="4">
                  <c:v>12.927272727272726</c:v>
                </c:pt>
                <c:pt idx="5">
                  <c:v>2.4</c:v>
                </c:pt>
              </c:numCache>
            </c:numRef>
          </c:val>
          <c:extLst>
            <c:ext xmlns:c16="http://schemas.microsoft.com/office/drawing/2014/chart" uri="{C3380CC4-5D6E-409C-BE32-E72D297353CC}">
              <c16:uniqueId val="{00000000-4E60-4F61-ABCF-075D8B96AEC0}"/>
            </c:ext>
          </c:extLst>
        </c:ser>
        <c:ser>
          <c:idx val="2"/>
          <c:order val="1"/>
          <c:tx>
            <c:strRef>
              <c:f>'internet uso'!$F$5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'internet uso'!$B$6:$B$11</c:f>
              <c:strCache>
                <c:ptCount val="6"/>
                <c:pt idx="0">
                  <c:v>Usó internet</c:v>
                </c:pt>
                <c:pt idx="1">
                  <c:v>Uso internet para información general sobre Tenerife</c:v>
                </c:pt>
                <c:pt idx="2">
                  <c:v>Solo consultas de servicios*</c:v>
                </c:pt>
                <c:pt idx="3">
                  <c:v>Reserva y compra de servicios*</c:v>
                </c:pt>
                <c:pt idx="4">
                  <c:v>No usó internet</c:v>
                </c:pt>
                <c:pt idx="5">
                  <c:v>No contesta</c:v>
                </c:pt>
              </c:strCache>
            </c:strRef>
          </c:cat>
          <c:val>
            <c:numRef>
              <c:f>'internet uso'!$F$6:$F$11</c:f>
              <c:numCache>
                <c:formatCode>0.0</c:formatCode>
                <c:ptCount val="6"/>
                <c:pt idx="0">
                  <c:v>84.418181818181822</c:v>
                </c:pt>
                <c:pt idx="1">
                  <c:v>27.663636363636364</c:v>
                </c:pt>
                <c:pt idx="2">
                  <c:v>16.681818181818183</c:v>
                </c:pt>
                <c:pt idx="3">
                  <c:v>67.736363636363635</c:v>
                </c:pt>
                <c:pt idx="4">
                  <c:v>13.681818181818182</c:v>
                </c:pt>
                <c:pt idx="5">
                  <c:v>1.9</c:v>
                </c:pt>
              </c:numCache>
            </c:numRef>
          </c:val>
          <c:extLst>
            <c:ext xmlns:c16="http://schemas.microsoft.com/office/drawing/2014/chart" uri="{C3380CC4-5D6E-409C-BE32-E72D297353CC}">
              <c16:uniqueId val="{00000001-4E60-4F61-ABCF-075D8B96AEC0}"/>
            </c:ext>
          </c:extLst>
        </c:ser>
        <c:dLbls>
          <c:showLegendKey val="0"/>
          <c:showVal val="0"/>
          <c:showCatName val="0"/>
          <c:showSerName val="0"/>
          <c:showPercent val="0"/>
          <c:showBubbleSize val="0"/>
        </c:dLbls>
        <c:gapWidth val="35"/>
        <c:axId val="1641838320"/>
        <c:axId val="1855830064"/>
      </c:barChart>
      <c:barChart>
        <c:barDir val="bar"/>
        <c:grouping val="clustered"/>
        <c:varyColors val="0"/>
        <c:ser>
          <c:idx val="3"/>
          <c:order val="2"/>
          <c:tx>
            <c:strRef>
              <c:f>'internet uso'!$K$5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4E60-4F61-ABCF-075D8B96AEC0}"/>
              </c:ext>
            </c:extLst>
          </c:dPt>
          <c:dPt>
            <c:idx val="1"/>
            <c:invertIfNegative val="0"/>
            <c:bubble3D val="0"/>
            <c:spPr>
              <a:noFill/>
            </c:spPr>
            <c:extLst>
              <c:ext xmlns:c16="http://schemas.microsoft.com/office/drawing/2014/chart" uri="{C3380CC4-5D6E-409C-BE32-E72D297353CC}">
                <c16:uniqueId val="{00000005-4E60-4F61-ABCF-075D8B96AEC0}"/>
              </c:ext>
            </c:extLst>
          </c:dPt>
          <c:dPt>
            <c:idx val="2"/>
            <c:invertIfNegative val="0"/>
            <c:bubble3D val="0"/>
            <c:spPr>
              <a:noFill/>
            </c:spPr>
            <c:extLst>
              <c:ext xmlns:c16="http://schemas.microsoft.com/office/drawing/2014/chart" uri="{C3380CC4-5D6E-409C-BE32-E72D297353CC}">
                <c16:uniqueId val="{00000007-4E60-4F61-ABCF-075D8B96AEC0}"/>
              </c:ext>
            </c:extLst>
          </c:dPt>
          <c:dPt>
            <c:idx val="3"/>
            <c:invertIfNegative val="0"/>
            <c:bubble3D val="0"/>
            <c:spPr>
              <a:noFill/>
            </c:spPr>
            <c:extLst>
              <c:ext xmlns:c16="http://schemas.microsoft.com/office/drawing/2014/chart" uri="{C3380CC4-5D6E-409C-BE32-E72D297353CC}">
                <c16:uniqueId val="{00000009-4E60-4F61-ABCF-075D8B96AEC0}"/>
              </c:ext>
            </c:extLst>
          </c:dPt>
          <c:dPt>
            <c:idx val="4"/>
            <c:invertIfNegative val="0"/>
            <c:bubble3D val="0"/>
            <c:spPr>
              <a:noFill/>
            </c:spPr>
            <c:extLst>
              <c:ext xmlns:c16="http://schemas.microsoft.com/office/drawing/2014/chart" uri="{C3380CC4-5D6E-409C-BE32-E72D297353CC}">
                <c16:uniqueId val="{0000000B-4E60-4F61-ABCF-075D8B96AEC0}"/>
              </c:ext>
            </c:extLst>
          </c:dPt>
          <c:dPt>
            <c:idx val="5"/>
            <c:invertIfNegative val="0"/>
            <c:bubble3D val="0"/>
            <c:spPr>
              <a:noFill/>
            </c:spPr>
            <c:extLst>
              <c:ext xmlns:c16="http://schemas.microsoft.com/office/drawing/2014/chart" uri="{C3380CC4-5D6E-409C-BE32-E72D297353CC}">
                <c16:uniqueId val="{0000000D-4E60-4F61-ABCF-075D8B96AEC0}"/>
              </c:ext>
            </c:extLst>
          </c:dPt>
          <c:dPt>
            <c:idx val="6"/>
            <c:invertIfNegative val="0"/>
            <c:bubble3D val="0"/>
            <c:spPr>
              <a:noFill/>
            </c:spPr>
            <c:extLst>
              <c:ext xmlns:c16="http://schemas.microsoft.com/office/drawing/2014/chart" uri="{C3380CC4-5D6E-409C-BE32-E72D297353CC}">
                <c16:uniqueId val="{0000000F-4E60-4F61-ABCF-075D8B96AEC0}"/>
              </c:ext>
            </c:extLst>
          </c:dPt>
          <c:dLbls>
            <c:dLbl>
              <c:idx val="0"/>
              <c:layout>
                <c:manualLayout>
                  <c:x val="-7.304409745281094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60-4F61-ABCF-075D8B96AEC0}"/>
                </c:ext>
              </c:extLst>
            </c:dLbl>
            <c:dLbl>
              <c:idx val="3"/>
              <c:layout>
                <c:manualLayout>
                  <c:x val="-7.523403533802987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60-4F61-ABCF-075D8B96AEC0}"/>
                </c:ext>
              </c:extLst>
            </c:dLbl>
            <c:dLbl>
              <c:idx val="5"/>
              <c:layout>
                <c:manualLayout>
                  <c:x val="-8.6710795117173015E-2"/>
                  <c:y val="4.67016929363706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60-4F61-ABCF-075D8B96AEC0}"/>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'internet uso'!$B$6:$B$11</c:f>
              <c:strCache>
                <c:ptCount val="6"/>
                <c:pt idx="0">
                  <c:v>Usó internet</c:v>
                </c:pt>
                <c:pt idx="1">
                  <c:v>Uso internet para información general sobre Tenerife</c:v>
                </c:pt>
                <c:pt idx="2">
                  <c:v>Solo consultas de servicios*</c:v>
                </c:pt>
                <c:pt idx="3">
                  <c:v>Reserva y compra de servicios*</c:v>
                </c:pt>
                <c:pt idx="4">
                  <c:v>No usó internet</c:v>
                </c:pt>
                <c:pt idx="5">
                  <c:v>No contesta</c:v>
                </c:pt>
              </c:strCache>
            </c:strRef>
          </c:cat>
          <c:val>
            <c:numRef>
              <c:f>'internet uso'!$K$6:$K$11</c:f>
              <c:numCache>
                <c:formatCode>0.0%</c:formatCode>
                <c:ptCount val="6"/>
                <c:pt idx="0">
                  <c:v>3.0152918371741944E-3</c:v>
                </c:pt>
                <c:pt idx="1">
                  <c:v>-4.8964837331580746E-2</c:v>
                </c:pt>
                <c:pt idx="2">
                  <c:v>-9.209809264305191E-2</c:v>
                </c:pt>
                <c:pt idx="3">
                  <c:v>2.643940410683121E-2</c:v>
                </c:pt>
                <c:pt idx="4">
                  <c:v>-5.5149501661129641E-2</c:v>
                </c:pt>
                <c:pt idx="5">
                  <c:v>0.26315789473684204</c:v>
                </c:pt>
              </c:numCache>
            </c:numRef>
          </c:val>
          <c:extLst>
            <c:ext xmlns:c16="http://schemas.microsoft.com/office/drawing/2014/chart" uri="{C3380CC4-5D6E-409C-BE32-E72D297353CC}">
              <c16:uniqueId val="{00000010-4E60-4F61-ABCF-075D8B96AEC0}"/>
            </c:ext>
          </c:extLst>
        </c:ser>
        <c:dLbls>
          <c:showLegendKey val="0"/>
          <c:showVal val="0"/>
          <c:showCatName val="0"/>
          <c:showSerName val="0"/>
          <c:showPercent val="0"/>
          <c:showBubbleSize val="0"/>
        </c:dLbls>
        <c:gapWidth val="35"/>
        <c:axId val="-212006064"/>
        <c:axId val="-212000624"/>
      </c:barChart>
      <c:catAx>
        <c:axId val="16418383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855830064"/>
        <c:crosses val="autoZero"/>
        <c:auto val="1"/>
        <c:lblAlgn val="ctr"/>
        <c:lblOffset val="1000"/>
        <c:noMultiLvlLbl val="0"/>
      </c:catAx>
      <c:valAx>
        <c:axId val="1855830064"/>
        <c:scaling>
          <c:orientation val="minMax"/>
        </c:scaling>
        <c:delete val="1"/>
        <c:axPos val="t"/>
        <c:numFmt formatCode="0.0" sourceLinked="1"/>
        <c:majorTickMark val="out"/>
        <c:minorTickMark val="none"/>
        <c:tickLblPos val="none"/>
        <c:crossAx val="1641838320"/>
        <c:crosses val="autoZero"/>
        <c:crossBetween val="between"/>
      </c:valAx>
      <c:valAx>
        <c:axId val="-212000624"/>
        <c:scaling>
          <c:orientation val="minMax"/>
        </c:scaling>
        <c:delete val="1"/>
        <c:axPos val="t"/>
        <c:numFmt formatCode="0.0%" sourceLinked="1"/>
        <c:majorTickMark val="out"/>
        <c:minorTickMark val="none"/>
        <c:tickLblPos val="none"/>
        <c:crossAx val="-212006064"/>
        <c:crosses val="autoZero"/>
        <c:crossBetween val="between"/>
      </c:valAx>
      <c:catAx>
        <c:axId val="-212006064"/>
        <c:scaling>
          <c:orientation val="maxMin"/>
        </c:scaling>
        <c:delete val="1"/>
        <c:axPos val="r"/>
        <c:numFmt formatCode="General" sourceLinked="1"/>
        <c:majorTickMark val="out"/>
        <c:minorTickMark val="none"/>
        <c:tickLblPos val="none"/>
        <c:crossAx val="-212000624"/>
        <c:crosses val="max"/>
        <c:auto val="1"/>
        <c:lblAlgn val="ctr"/>
        <c:lblOffset val="100"/>
        <c:noMultiLvlLbl val="0"/>
      </c:catAx>
      <c:spPr>
        <a:noFill/>
      </c:spPr>
    </c:plotArea>
    <c:legend>
      <c:legendPos val="t"/>
      <c:layout>
        <c:manualLayout>
          <c:xMode val="edge"/>
          <c:yMode val="edge"/>
          <c:x val="0"/>
          <c:y val="0.1250614338706785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'uso de internet mercados'!$B$3</c:f>
          <c:strCache>
            <c:ptCount val="1"/>
            <c:pt idx="0">
              <c:v>Uso de Internet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74696856498727"/>
          <c:y val="0.12127393865976545"/>
          <c:w val="0.74116994024445804"/>
          <c:h val="0.81700508415469042"/>
        </c:manualLayout>
      </c:layout>
      <c:barChart>
        <c:barDir val="bar"/>
        <c:grouping val="clustered"/>
        <c:varyColors val="0"/>
        <c:ser>
          <c:idx val="2"/>
          <c:order val="0"/>
          <c:tx>
            <c:strRef>
              <c:f>'uso de internet mercados'!$E$49</c:f>
              <c:strCache>
                <c:ptCount val="1"/>
                <c:pt idx="0">
                  <c:v>2015</c:v>
                </c:pt>
              </c:strCache>
            </c:strRef>
          </c:tx>
          <c:spPr>
            <a:solidFill>
              <a:schemeClr val="accent6"/>
            </a:solidFill>
            <a:scene3d>
              <a:camera prst="orthographicFront"/>
              <a:lightRig rig="threePt" dir="t"/>
            </a:scene3d>
            <a:sp3d/>
          </c:spPr>
          <c:invertIfNegative val="0"/>
          <c:dPt>
            <c:idx val="7"/>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43BF-43AA-B83A-2D29F76EC380}"/>
              </c:ext>
            </c:extLst>
          </c:dPt>
          <c:dPt>
            <c:idx val="8"/>
            <c:invertIfNegative val="0"/>
            <c:bubble3D val="0"/>
            <c:extLst>
              <c:ext xmlns:c16="http://schemas.microsoft.com/office/drawing/2014/chart" uri="{C3380CC4-5D6E-409C-BE32-E72D297353CC}">
                <c16:uniqueId val="{00000002-43BF-43AA-B83A-2D29F76EC380}"/>
              </c:ext>
            </c:extLst>
          </c:dPt>
          <c:dPt>
            <c:idx val="9"/>
            <c:invertIfNegative val="0"/>
            <c:bubble3D val="0"/>
            <c:extLst>
              <c:ext xmlns:c16="http://schemas.microsoft.com/office/drawing/2014/chart" uri="{C3380CC4-5D6E-409C-BE32-E72D297353CC}">
                <c16:uniqueId val="{00000003-383C-497E-B9E1-5C54BE059063}"/>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internet mercados'!$B$50:$B$65</c:f>
              <c:strCache>
                <c:ptCount val="16"/>
                <c:pt idx="0">
                  <c:v>Noruega</c:v>
                </c:pt>
                <c:pt idx="1">
                  <c:v>Irlanda</c:v>
                </c:pt>
                <c:pt idx="2">
                  <c:v>Finlandia</c:v>
                </c:pt>
                <c:pt idx="3">
                  <c:v>Dinamarca</c:v>
                </c:pt>
                <c:pt idx="4">
                  <c:v>Reino Unido</c:v>
                </c:pt>
                <c:pt idx="5">
                  <c:v>Suecia</c:v>
                </c:pt>
                <c:pt idx="6">
                  <c:v>Rusia</c:v>
                </c:pt>
                <c:pt idx="7">
                  <c:v>Todos los países</c:v>
                </c:pt>
                <c:pt idx="8">
                  <c:v>Holanda</c:v>
                </c:pt>
                <c:pt idx="9">
                  <c:v>Francia</c:v>
                </c:pt>
                <c:pt idx="10">
                  <c:v>Bélgica</c:v>
                </c:pt>
                <c:pt idx="11">
                  <c:v>Alemania</c:v>
                </c:pt>
                <c:pt idx="12">
                  <c:v>Suiza + Austria</c:v>
                </c:pt>
                <c:pt idx="13">
                  <c:v>España</c:v>
                </c:pt>
                <c:pt idx="14">
                  <c:v>Península</c:v>
                </c:pt>
                <c:pt idx="15">
                  <c:v>Italia</c:v>
                </c:pt>
              </c:strCache>
            </c:strRef>
          </c:cat>
          <c:val>
            <c:numRef>
              <c:f>'uso de internet mercados'!$E$50:$E$65</c:f>
              <c:numCache>
                <c:formatCode>0.0</c:formatCode>
                <c:ptCount val="16"/>
                <c:pt idx="0">
                  <c:v>93.805309734513273</c:v>
                </c:pt>
                <c:pt idx="1">
                  <c:v>93.292682926829272</c:v>
                </c:pt>
                <c:pt idx="2">
                  <c:v>93.172690763052216</c:v>
                </c:pt>
                <c:pt idx="3">
                  <c:v>92.946058091286304</c:v>
                </c:pt>
                <c:pt idx="4">
                  <c:v>91.423793597706634</c:v>
                </c:pt>
                <c:pt idx="5">
                  <c:v>90.886699507389153</c:v>
                </c:pt>
                <c:pt idx="6">
                  <c:v>88.532110091743121</c:v>
                </c:pt>
                <c:pt idx="7">
                  <c:v>84.672727272727272</c:v>
                </c:pt>
                <c:pt idx="8">
                  <c:v>83.661971830985919</c:v>
                </c:pt>
                <c:pt idx="9">
                  <c:v>81.900452488687776</c:v>
                </c:pt>
                <c:pt idx="10">
                  <c:v>80.508474576271183</c:v>
                </c:pt>
                <c:pt idx="11">
                  <c:v>78.859527121001392</c:v>
                </c:pt>
                <c:pt idx="12">
                  <c:v>78.604651162790702</c:v>
                </c:pt>
                <c:pt idx="13">
                  <c:v>75.538277511961724</c:v>
                </c:pt>
                <c:pt idx="14">
                  <c:v>75.395858708891595</c:v>
                </c:pt>
                <c:pt idx="15">
                  <c:v>64.124293785310741</c:v>
                </c:pt>
              </c:numCache>
            </c:numRef>
          </c:val>
          <c:extLst>
            <c:ext xmlns:c16="http://schemas.microsoft.com/office/drawing/2014/chart" uri="{C3380CC4-5D6E-409C-BE32-E72D297353CC}">
              <c16:uniqueId val="{00000004-43BF-43AA-B83A-2D29F76EC380}"/>
            </c:ext>
          </c:extLst>
        </c:ser>
        <c:dLbls>
          <c:showLegendKey val="0"/>
          <c:showVal val="0"/>
          <c:showCatName val="0"/>
          <c:showSerName val="0"/>
          <c:showPercent val="0"/>
          <c:showBubbleSize val="0"/>
        </c:dLbls>
        <c:gapWidth val="35"/>
        <c:axId val="-212019664"/>
        <c:axId val="-212001712"/>
      </c:barChart>
      <c:barChart>
        <c:barDir val="bar"/>
        <c:grouping val="clustered"/>
        <c:varyColors val="0"/>
        <c:ser>
          <c:idx val="3"/>
          <c:order val="1"/>
          <c:tx>
            <c:strRef>
              <c:f>'uso de internet mercados'!$F$49</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43BF-43AA-B83A-2D29F76EC380}"/>
              </c:ext>
            </c:extLst>
          </c:dPt>
          <c:dPt>
            <c:idx val="1"/>
            <c:invertIfNegative val="0"/>
            <c:bubble3D val="0"/>
            <c:spPr>
              <a:noFill/>
            </c:spPr>
            <c:extLst>
              <c:ext xmlns:c16="http://schemas.microsoft.com/office/drawing/2014/chart" uri="{C3380CC4-5D6E-409C-BE32-E72D297353CC}">
                <c16:uniqueId val="{00000008-43BF-43AA-B83A-2D29F76EC380}"/>
              </c:ext>
            </c:extLst>
          </c:dPt>
          <c:dPt>
            <c:idx val="2"/>
            <c:invertIfNegative val="0"/>
            <c:bubble3D val="0"/>
            <c:spPr>
              <a:noFill/>
            </c:spPr>
            <c:extLst>
              <c:ext xmlns:c16="http://schemas.microsoft.com/office/drawing/2014/chart" uri="{C3380CC4-5D6E-409C-BE32-E72D297353CC}">
                <c16:uniqueId val="{0000000A-43BF-43AA-B83A-2D29F76EC380}"/>
              </c:ext>
            </c:extLst>
          </c:dPt>
          <c:dPt>
            <c:idx val="3"/>
            <c:invertIfNegative val="0"/>
            <c:bubble3D val="0"/>
            <c:spPr>
              <a:noFill/>
            </c:spPr>
            <c:extLst>
              <c:ext xmlns:c16="http://schemas.microsoft.com/office/drawing/2014/chart" uri="{C3380CC4-5D6E-409C-BE32-E72D297353CC}">
                <c16:uniqueId val="{0000000C-43BF-43AA-B83A-2D29F76EC380}"/>
              </c:ext>
            </c:extLst>
          </c:dPt>
          <c:dPt>
            <c:idx val="4"/>
            <c:invertIfNegative val="0"/>
            <c:bubble3D val="0"/>
            <c:spPr>
              <a:noFill/>
            </c:spPr>
            <c:extLst>
              <c:ext xmlns:c16="http://schemas.microsoft.com/office/drawing/2014/chart" uri="{C3380CC4-5D6E-409C-BE32-E72D297353CC}">
                <c16:uniqueId val="{0000000E-43BF-43AA-B83A-2D29F76EC380}"/>
              </c:ext>
            </c:extLst>
          </c:dPt>
          <c:dPt>
            <c:idx val="5"/>
            <c:invertIfNegative val="0"/>
            <c:bubble3D val="0"/>
            <c:spPr>
              <a:noFill/>
            </c:spPr>
            <c:extLst>
              <c:ext xmlns:c16="http://schemas.microsoft.com/office/drawing/2014/chart" uri="{C3380CC4-5D6E-409C-BE32-E72D297353CC}">
                <c16:uniqueId val="{00000010-43BF-43AA-B83A-2D29F76EC380}"/>
              </c:ext>
            </c:extLst>
          </c:dPt>
          <c:dPt>
            <c:idx val="6"/>
            <c:invertIfNegative val="0"/>
            <c:bubble3D val="0"/>
            <c:spPr>
              <a:noFill/>
            </c:spPr>
            <c:extLst>
              <c:ext xmlns:c16="http://schemas.microsoft.com/office/drawing/2014/chart" uri="{C3380CC4-5D6E-409C-BE32-E72D297353CC}">
                <c16:uniqueId val="{00000012-43BF-43AA-B83A-2D29F76EC380}"/>
              </c:ext>
            </c:extLst>
          </c:dPt>
          <c:dPt>
            <c:idx val="7"/>
            <c:invertIfNegative val="0"/>
            <c:bubble3D val="0"/>
            <c:spPr>
              <a:noFill/>
            </c:spPr>
            <c:extLst>
              <c:ext xmlns:c16="http://schemas.microsoft.com/office/drawing/2014/chart" uri="{C3380CC4-5D6E-409C-BE32-E72D297353CC}">
                <c16:uniqueId val="{00000014-43BF-43AA-B83A-2D29F76EC380}"/>
              </c:ext>
            </c:extLst>
          </c:dPt>
          <c:dPt>
            <c:idx val="8"/>
            <c:invertIfNegative val="0"/>
            <c:bubble3D val="0"/>
            <c:spPr>
              <a:noFill/>
            </c:spPr>
            <c:extLst>
              <c:ext xmlns:c16="http://schemas.microsoft.com/office/drawing/2014/chart" uri="{C3380CC4-5D6E-409C-BE32-E72D297353CC}">
                <c16:uniqueId val="{00000016-43BF-43AA-B83A-2D29F76EC380}"/>
              </c:ext>
            </c:extLst>
          </c:dPt>
          <c:dPt>
            <c:idx val="9"/>
            <c:invertIfNegative val="0"/>
            <c:bubble3D val="0"/>
            <c:spPr>
              <a:noFill/>
            </c:spPr>
            <c:extLst>
              <c:ext xmlns:c16="http://schemas.microsoft.com/office/drawing/2014/chart" uri="{C3380CC4-5D6E-409C-BE32-E72D297353CC}">
                <c16:uniqueId val="{00000018-43BF-43AA-B83A-2D29F76EC380}"/>
              </c:ext>
            </c:extLst>
          </c:dPt>
          <c:dPt>
            <c:idx val="10"/>
            <c:invertIfNegative val="0"/>
            <c:bubble3D val="0"/>
            <c:spPr>
              <a:noFill/>
            </c:spPr>
            <c:extLst>
              <c:ext xmlns:c16="http://schemas.microsoft.com/office/drawing/2014/chart" uri="{C3380CC4-5D6E-409C-BE32-E72D297353CC}">
                <c16:uniqueId val="{0000001A-43BF-43AA-B83A-2D29F76EC380}"/>
              </c:ext>
            </c:extLst>
          </c:dPt>
          <c:dPt>
            <c:idx val="11"/>
            <c:invertIfNegative val="0"/>
            <c:bubble3D val="0"/>
            <c:spPr>
              <a:noFill/>
            </c:spPr>
            <c:extLst>
              <c:ext xmlns:c16="http://schemas.microsoft.com/office/drawing/2014/chart" uri="{C3380CC4-5D6E-409C-BE32-E72D297353CC}">
                <c16:uniqueId val="{0000001C-43BF-43AA-B83A-2D29F76EC380}"/>
              </c:ext>
            </c:extLst>
          </c:dPt>
          <c:dPt>
            <c:idx val="12"/>
            <c:invertIfNegative val="0"/>
            <c:bubble3D val="0"/>
            <c:spPr>
              <a:noFill/>
            </c:spPr>
            <c:extLst>
              <c:ext xmlns:c16="http://schemas.microsoft.com/office/drawing/2014/chart" uri="{C3380CC4-5D6E-409C-BE32-E72D297353CC}">
                <c16:uniqueId val="{0000001E-43BF-43AA-B83A-2D29F76EC380}"/>
              </c:ext>
            </c:extLst>
          </c:dPt>
          <c:dPt>
            <c:idx val="13"/>
            <c:invertIfNegative val="0"/>
            <c:bubble3D val="0"/>
            <c:spPr>
              <a:noFill/>
            </c:spPr>
            <c:extLst>
              <c:ext xmlns:c16="http://schemas.microsoft.com/office/drawing/2014/chart" uri="{C3380CC4-5D6E-409C-BE32-E72D297353CC}">
                <c16:uniqueId val="{00000020-43BF-43AA-B83A-2D29F76EC380}"/>
              </c:ext>
            </c:extLst>
          </c:dPt>
          <c:dPt>
            <c:idx val="14"/>
            <c:invertIfNegative val="0"/>
            <c:bubble3D val="0"/>
            <c:spPr>
              <a:noFill/>
            </c:spPr>
            <c:extLst>
              <c:ext xmlns:c16="http://schemas.microsoft.com/office/drawing/2014/chart" uri="{C3380CC4-5D6E-409C-BE32-E72D297353CC}">
                <c16:uniqueId val="{00000022-43BF-43AA-B83A-2D29F76EC380}"/>
              </c:ext>
            </c:extLst>
          </c:dPt>
          <c:dPt>
            <c:idx val="15"/>
            <c:invertIfNegative val="0"/>
            <c:bubble3D val="0"/>
            <c:spPr>
              <a:noFill/>
            </c:spPr>
            <c:extLst>
              <c:ext xmlns:c16="http://schemas.microsoft.com/office/drawing/2014/chart" uri="{C3380CC4-5D6E-409C-BE32-E72D297353CC}">
                <c16:uniqueId val="{00000024-43BF-43AA-B83A-2D29F76EC380}"/>
              </c:ext>
            </c:extLst>
          </c:dPt>
          <c:dPt>
            <c:idx val="17"/>
            <c:invertIfNegative val="0"/>
            <c:bubble3D val="0"/>
            <c:spPr>
              <a:noFill/>
            </c:spPr>
            <c:extLst>
              <c:ext xmlns:c16="http://schemas.microsoft.com/office/drawing/2014/chart" uri="{C3380CC4-5D6E-409C-BE32-E72D297353CC}">
                <c16:uniqueId val="{00000028-43BF-43AA-B83A-2D29F76EC380}"/>
              </c:ext>
            </c:extLst>
          </c:dPt>
          <c:dLbls>
            <c:dLbl>
              <c:idx val="0"/>
              <c:layout>
                <c:manualLayout>
                  <c:x val="-8.15845000610554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BF-43AA-B83A-2D29F76EC380}"/>
                </c:ext>
              </c:extLst>
            </c:dLbl>
            <c:dLbl>
              <c:idx val="1"/>
              <c:layout>
                <c:manualLayout>
                  <c:x val="-8.14543469497888E-2"/>
                  <c:y val="-1.86480186480186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BF-43AA-B83A-2D29F76EC380}"/>
                </c:ext>
              </c:extLst>
            </c:dLbl>
            <c:dLbl>
              <c:idx val="5"/>
              <c:layout>
                <c:manualLayout>
                  <c:x val="-8.151080681142275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3BF-43AA-B83A-2D29F76EC380}"/>
                </c:ext>
              </c:extLst>
            </c:dLbl>
            <c:dLbl>
              <c:idx val="6"/>
              <c:layout>
                <c:manualLayout>
                  <c:x val="-9.489491244125876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3BF-43AA-B83A-2D29F76EC380}"/>
                </c:ext>
              </c:extLst>
            </c:dLbl>
            <c:dLbl>
              <c:idx val="7"/>
              <c:layout>
                <c:manualLayout>
                  <c:x val="-8.547990225878837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3BF-43AA-B83A-2D29F76EC380}"/>
                </c:ext>
              </c:extLst>
            </c:dLbl>
            <c:dLbl>
              <c:idx val="10"/>
              <c:layout>
                <c:manualLayout>
                  <c:x val="-8.345735901775597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3BF-43AA-B83A-2D29F76EC380}"/>
                </c:ext>
              </c:extLst>
            </c:dLbl>
            <c:dLbl>
              <c:idx val="11"/>
              <c:layout>
                <c:manualLayout>
                  <c:x val="-8.56423884884907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3BF-43AA-B83A-2D29F76EC380}"/>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internet mercados'!$B$50:$B$65</c:f>
              <c:strCache>
                <c:ptCount val="16"/>
                <c:pt idx="0">
                  <c:v>Noruega</c:v>
                </c:pt>
                <c:pt idx="1">
                  <c:v>Irlanda</c:v>
                </c:pt>
                <c:pt idx="2">
                  <c:v>Finlandia</c:v>
                </c:pt>
                <c:pt idx="3">
                  <c:v>Dinamarca</c:v>
                </c:pt>
                <c:pt idx="4">
                  <c:v>Reino Unido</c:v>
                </c:pt>
                <c:pt idx="5">
                  <c:v>Suecia</c:v>
                </c:pt>
                <c:pt idx="6">
                  <c:v>Rusia</c:v>
                </c:pt>
                <c:pt idx="7">
                  <c:v>Todos los países</c:v>
                </c:pt>
                <c:pt idx="8">
                  <c:v>Holanda</c:v>
                </c:pt>
                <c:pt idx="9">
                  <c:v>Francia</c:v>
                </c:pt>
                <c:pt idx="10">
                  <c:v>Bélgica</c:v>
                </c:pt>
                <c:pt idx="11">
                  <c:v>Alemania</c:v>
                </c:pt>
                <c:pt idx="12">
                  <c:v>Suiza + Austria</c:v>
                </c:pt>
                <c:pt idx="13">
                  <c:v>España</c:v>
                </c:pt>
                <c:pt idx="14">
                  <c:v>Península</c:v>
                </c:pt>
                <c:pt idx="15">
                  <c:v>Italia</c:v>
                </c:pt>
              </c:strCache>
            </c:strRef>
          </c:cat>
          <c:val>
            <c:numRef>
              <c:f>'uso de internet mercados'!$F$50:$F$65</c:f>
              <c:numCache>
                <c:formatCode>0.0%</c:formatCode>
                <c:ptCount val="16"/>
                <c:pt idx="0">
                  <c:v>4.7304261292959282E-2</c:v>
                </c:pt>
                <c:pt idx="1">
                  <c:v>2.6219512195122086E-2</c:v>
                </c:pt>
                <c:pt idx="2">
                  <c:v>-2.390514438707203E-2</c:v>
                </c:pt>
                <c:pt idx="3">
                  <c:v>-2.2380839765226868E-2</c:v>
                </c:pt>
                <c:pt idx="4">
                  <c:v>-3.8534077417264889E-3</c:v>
                </c:pt>
                <c:pt idx="5">
                  <c:v>3.5358793357371354E-2</c:v>
                </c:pt>
                <c:pt idx="6">
                  <c:v>0.17744725542890682</c:v>
                </c:pt>
                <c:pt idx="7">
                  <c:v>3.0152918371741944E-3</c:v>
                </c:pt>
                <c:pt idx="8">
                  <c:v>-2.140845070422559E-3</c:v>
                </c:pt>
                <c:pt idx="9">
                  <c:v>-6.0152798850652278E-3</c:v>
                </c:pt>
                <c:pt idx="10">
                  <c:v>1.3040215147914092E-2</c:v>
                </c:pt>
                <c:pt idx="11">
                  <c:v>2.9324354000439312E-2</c:v>
                </c:pt>
                <c:pt idx="12">
                  <c:v>-3.2897831199372729E-2</c:v>
                </c:pt>
                <c:pt idx="13">
                  <c:v>-5.6883665700415698E-3</c:v>
                </c:pt>
                <c:pt idx="14">
                  <c:v>-5.2285531552596076E-3</c:v>
                </c:pt>
                <c:pt idx="15">
                  <c:v>-0.13915331630678729</c:v>
                </c:pt>
              </c:numCache>
            </c:numRef>
          </c:val>
          <c:extLst>
            <c:ext xmlns:c16="http://schemas.microsoft.com/office/drawing/2014/chart" uri="{C3380CC4-5D6E-409C-BE32-E72D297353CC}">
              <c16:uniqueId val="{00000029-43BF-43AA-B83A-2D29F76EC380}"/>
            </c:ext>
          </c:extLst>
        </c:ser>
        <c:dLbls>
          <c:showLegendKey val="0"/>
          <c:showVal val="0"/>
          <c:showCatName val="0"/>
          <c:showSerName val="0"/>
          <c:showPercent val="0"/>
          <c:showBubbleSize val="0"/>
        </c:dLbls>
        <c:gapWidth val="35"/>
        <c:axId val="-212012592"/>
        <c:axId val="-212001168"/>
      </c:barChart>
      <c:catAx>
        <c:axId val="-21201966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01712"/>
        <c:crosses val="autoZero"/>
        <c:auto val="1"/>
        <c:lblAlgn val="ctr"/>
        <c:lblOffset val="1000"/>
        <c:noMultiLvlLbl val="0"/>
      </c:catAx>
      <c:valAx>
        <c:axId val="-212001712"/>
        <c:scaling>
          <c:orientation val="minMax"/>
        </c:scaling>
        <c:delete val="1"/>
        <c:axPos val="t"/>
        <c:numFmt formatCode="0.0" sourceLinked="1"/>
        <c:majorTickMark val="out"/>
        <c:minorTickMark val="none"/>
        <c:tickLblPos val="none"/>
        <c:crossAx val="-212019664"/>
        <c:crosses val="autoZero"/>
        <c:crossBetween val="between"/>
      </c:valAx>
      <c:valAx>
        <c:axId val="-212001168"/>
        <c:scaling>
          <c:orientation val="minMax"/>
        </c:scaling>
        <c:delete val="1"/>
        <c:axPos val="t"/>
        <c:numFmt formatCode="0.0%" sourceLinked="1"/>
        <c:majorTickMark val="out"/>
        <c:minorTickMark val="none"/>
        <c:tickLblPos val="none"/>
        <c:crossAx val="-212012592"/>
        <c:crosses val="autoZero"/>
        <c:crossBetween val="between"/>
      </c:valAx>
      <c:catAx>
        <c:axId val="-212012592"/>
        <c:scaling>
          <c:orientation val="maxMin"/>
        </c:scaling>
        <c:delete val="1"/>
        <c:axPos val="r"/>
        <c:numFmt formatCode="General" sourceLinked="1"/>
        <c:majorTickMark val="out"/>
        <c:minorTickMark val="none"/>
        <c:tickLblPos val="none"/>
        <c:crossAx val="-212001168"/>
        <c:crosses val="max"/>
        <c:auto val="1"/>
        <c:lblAlgn val="ctr"/>
        <c:lblOffset val="100"/>
        <c:noMultiLvlLbl val="0"/>
      </c:catAx>
      <c:spPr>
        <a:noFill/>
      </c:spPr>
    </c:plotArea>
    <c:legend>
      <c:legendPos val="t"/>
      <c:layout>
        <c:manualLayout>
          <c:xMode val="edge"/>
          <c:yMode val="edge"/>
          <c:x val="0"/>
          <c:y val="5.005906429528476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'compr y reserva intern mercados'!$B$3</c:f>
          <c:strCache>
            <c:ptCount val="1"/>
            <c:pt idx="0">
              <c:v>Compras o reservas online de servicios del viaje a Tenerife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81700508415469042"/>
        </c:manualLayout>
      </c:layout>
      <c:barChart>
        <c:barDir val="bar"/>
        <c:grouping val="clustered"/>
        <c:varyColors val="0"/>
        <c:ser>
          <c:idx val="2"/>
          <c:order val="0"/>
          <c:tx>
            <c:strRef>
              <c:f>'compr y reserva intern mercados'!$E$49</c:f>
              <c:strCache>
                <c:ptCount val="1"/>
                <c:pt idx="0">
                  <c:v>2015</c:v>
                </c:pt>
              </c:strCache>
            </c:strRef>
          </c:tx>
          <c:spPr>
            <a:solidFill>
              <a:schemeClr val="accent6"/>
            </a:solidFill>
            <a:scene3d>
              <a:camera prst="orthographicFront"/>
              <a:lightRig rig="threePt" dir="t"/>
            </a:scene3d>
            <a:sp3d/>
          </c:spPr>
          <c:invertIfNegative val="0"/>
          <c:dPt>
            <c:idx val="7"/>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A8BD-49DC-9CAD-99ADCC28C226}"/>
              </c:ext>
            </c:extLst>
          </c:dPt>
          <c:dPt>
            <c:idx val="8"/>
            <c:invertIfNegative val="0"/>
            <c:bubble3D val="0"/>
            <c:extLst>
              <c:ext xmlns:c16="http://schemas.microsoft.com/office/drawing/2014/chart" uri="{C3380CC4-5D6E-409C-BE32-E72D297353CC}">
                <c16:uniqueId val="{00000001-FA90-48BD-8EF2-A0E9494D52E3}"/>
              </c:ext>
            </c:extLst>
          </c:dPt>
          <c:dPt>
            <c:idx val="9"/>
            <c:invertIfNegative val="0"/>
            <c:bubble3D val="0"/>
            <c:extLst>
              <c:ext xmlns:c16="http://schemas.microsoft.com/office/drawing/2014/chart" uri="{C3380CC4-5D6E-409C-BE32-E72D297353CC}">
                <c16:uniqueId val="{00000002-FA90-48BD-8EF2-A0E9494D52E3}"/>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'compr y reserva intern mercados'!$B$50:$B$65</c:f>
              <c:strCache>
                <c:ptCount val="16"/>
                <c:pt idx="0">
                  <c:v>Irlanda</c:v>
                </c:pt>
                <c:pt idx="1">
                  <c:v>Noruega</c:v>
                </c:pt>
                <c:pt idx="2">
                  <c:v>Finlandia</c:v>
                </c:pt>
                <c:pt idx="3">
                  <c:v>Dinamarca</c:v>
                </c:pt>
                <c:pt idx="4">
                  <c:v>Reino Unido</c:v>
                </c:pt>
                <c:pt idx="5">
                  <c:v>Rusia</c:v>
                </c:pt>
                <c:pt idx="6">
                  <c:v>Suecia</c:v>
                </c:pt>
                <c:pt idx="7">
                  <c:v>Todos los países</c:v>
                </c:pt>
                <c:pt idx="8">
                  <c:v>Francia</c:v>
                </c:pt>
                <c:pt idx="9">
                  <c:v>Holanda</c:v>
                </c:pt>
                <c:pt idx="10">
                  <c:v>Bélgica</c:v>
                </c:pt>
                <c:pt idx="11">
                  <c:v>España</c:v>
                </c:pt>
                <c:pt idx="12">
                  <c:v>Suiza + Austria</c:v>
                </c:pt>
                <c:pt idx="13">
                  <c:v>Península</c:v>
                </c:pt>
                <c:pt idx="14">
                  <c:v>Alemania</c:v>
                </c:pt>
                <c:pt idx="15">
                  <c:v>Italia</c:v>
                </c:pt>
              </c:strCache>
            </c:strRef>
          </c:cat>
          <c:val>
            <c:numRef>
              <c:f>'compr y reserva intern mercados'!$E$50:$E$65</c:f>
              <c:numCache>
                <c:formatCode>0.0</c:formatCode>
                <c:ptCount val="16"/>
                <c:pt idx="0">
                  <c:v>90.243902439024396</c:v>
                </c:pt>
                <c:pt idx="1">
                  <c:v>88.938053097345133</c:v>
                </c:pt>
                <c:pt idx="2">
                  <c:v>85.943775100401609</c:v>
                </c:pt>
                <c:pt idx="3">
                  <c:v>83.402489626556019</c:v>
                </c:pt>
                <c:pt idx="4">
                  <c:v>82.680363115145724</c:v>
                </c:pt>
                <c:pt idx="5">
                  <c:v>80.275229357798153</c:v>
                </c:pt>
                <c:pt idx="6">
                  <c:v>80.049261083743843</c:v>
                </c:pt>
                <c:pt idx="7">
                  <c:v>69.527272727272717</c:v>
                </c:pt>
                <c:pt idx="8">
                  <c:v>65.837104072398191</c:v>
                </c:pt>
                <c:pt idx="9">
                  <c:v>63.661971830985919</c:v>
                </c:pt>
                <c:pt idx="10">
                  <c:v>62.994350282485875</c:v>
                </c:pt>
                <c:pt idx="11">
                  <c:v>55.083732057416263</c:v>
                </c:pt>
                <c:pt idx="12">
                  <c:v>54.883720930232556</c:v>
                </c:pt>
                <c:pt idx="13">
                  <c:v>54.567600487210726</c:v>
                </c:pt>
                <c:pt idx="14">
                  <c:v>50.834492350486791</c:v>
                </c:pt>
                <c:pt idx="15">
                  <c:v>38.983050847457626</c:v>
                </c:pt>
              </c:numCache>
            </c:numRef>
          </c:val>
          <c:extLst>
            <c:ext xmlns:c16="http://schemas.microsoft.com/office/drawing/2014/chart" uri="{C3380CC4-5D6E-409C-BE32-E72D297353CC}">
              <c16:uniqueId val="{00000004-FA90-48BD-8EF2-A0E9494D52E3}"/>
            </c:ext>
          </c:extLst>
        </c:ser>
        <c:dLbls>
          <c:showLegendKey val="0"/>
          <c:showVal val="0"/>
          <c:showCatName val="0"/>
          <c:showSerName val="0"/>
          <c:showPercent val="0"/>
          <c:showBubbleSize val="0"/>
        </c:dLbls>
        <c:gapWidth val="35"/>
        <c:axId val="-212022384"/>
        <c:axId val="-212017488"/>
      </c:barChart>
      <c:barChart>
        <c:barDir val="bar"/>
        <c:grouping val="clustered"/>
        <c:varyColors val="0"/>
        <c:ser>
          <c:idx val="3"/>
          <c:order val="1"/>
          <c:tx>
            <c:strRef>
              <c:f>'compr y reserva intern mercados'!$F$49</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FA90-48BD-8EF2-A0E9494D52E3}"/>
              </c:ext>
            </c:extLst>
          </c:dPt>
          <c:dPt>
            <c:idx val="1"/>
            <c:invertIfNegative val="0"/>
            <c:bubble3D val="0"/>
            <c:spPr>
              <a:noFill/>
            </c:spPr>
            <c:extLst>
              <c:ext xmlns:c16="http://schemas.microsoft.com/office/drawing/2014/chart" uri="{C3380CC4-5D6E-409C-BE32-E72D297353CC}">
                <c16:uniqueId val="{00000008-FA90-48BD-8EF2-A0E9494D52E3}"/>
              </c:ext>
            </c:extLst>
          </c:dPt>
          <c:dPt>
            <c:idx val="2"/>
            <c:invertIfNegative val="0"/>
            <c:bubble3D val="0"/>
            <c:spPr>
              <a:noFill/>
            </c:spPr>
            <c:extLst>
              <c:ext xmlns:c16="http://schemas.microsoft.com/office/drawing/2014/chart" uri="{C3380CC4-5D6E-409C-BE32-E72D297353CC}">
                <c16:uniqueId val="{0000000A-FA90-48BD-8EF2-A0E9494D52E3}"/>
              </c:ext>
            </c:extLst>
          </c:dPt>
          <c:dPt>
            <c:idx val="3"/>
            <c:invertIfNegative val="0"/>
            <c:bubble3D val="0"/>
            <c:spPr>
              <a:noFill/>
            </c:spPr>
            <c:extLst>
              <c:ext xmlns:c16="http://schemas.microsoft.com/office/drawing/2014/chart" uri="{C3380CC4-5D6E-409C-BE32-E72D297353CC}">
                <c16:uniqueId val="{0000000C-FA90-48BD-8EF2-A0E9494D52E3}"/>
              </c:ext>
            </c:extLst>
          </c:dPt>
          <c:dPt>
            <c:idx val="4"/>
            <c:invertIfNegative val="0"/>
            <c:bubble3D val="0"/>
            <c:spPr>
              <a:noFill/>
            </c:spPr>
            <c:extLst>
              <c:ext xmlns:c16="http://schemas.microsoft.com/office/drawing/2014/chart" uri="{C3380CC4-5D6E-409C-BE32-E72D297353CC}">
                <c16:uniqueId val="{0000000E-FA90-48BD-8EF2-A0E9494D52E3}"/>
              </c:ext>
            </c:extLst>
          </c:dPt>
          <c:dPt>
            <c:idx val="5"/>
            <c:invertIfNegative val="0"/>
            <c:bubble3D val="0"/>
            <c:spPr>
              <a:noFill/>
            </c:spPr>
            <c:extLst>
              <c:ext xmlns:c16="http://schemas.microsoft.com/office/drawing/2014/chart" uri="{C3380CC4-5D6E-409C-BE32-E72D297353CC}">
                <c16:uniqueId val="{00000010-FA90-48BD-8EF2-A0E9494D52E3}"/>
              </c:ext>
            </c:extLst>
          </c:dPt>
          <c:dPt>
            <c:idx val="6"/>
            <c:invertIfNegative val="0"/>
            <c:bubble3D val="0"/>
            <c:spPr>
              <a:noFill/>
            </c:spPr>
            <c:extLst>
              <c:ext xmlns:c16="http://schemas.microsoft.com/office/drawing/2014/chart" uri="{C3380CC4-5D6E-409C-BE32-E72D297353CC}">
                <c16:uniqueId val="{00000012-FA90-48BD-8EF2-A0E9494D52E3}"/>
              </c:ext>
            </c:extLst>
          </c:dPt>
          <c:dPt>
            <c:idx val="7"/>
            <c:invertIfNegative val="0"/>
            <c:bubble3D val="0"/>
            <c:spPr>
              <a:noFill/>
            </c:spPr>
            <c:extLst>
              <c:ext xmlns:c16="http://schemas.microsoft.com/office/drawing/2014/chart" uri="{C3380CC4-5D6E-409C-BE32-E72D297353CC}">
                <c16:uniqueId val="{00000014-FA90-48BD-8EF2-A0E9494D52E3}"/>
              </c:ext>
            </c:extLst>
          </c:dPt>
          <c:dPt>
            <c:idx val="8"/>
            <c:invertIfNegative val="0"/>
            <c:bubble3D val="0"/>
            <c:spPr>
              <a:noFill/>
            </c:spPr>
            <c:extLst>
              <c:ext xmlns:c16="http://schemas.microsoft.com/office/drawing/2014/chart" uri="{C3380CC4-5D6E-409C-BE32-E72D297353CC}">
                <c16:uniqueId val="{00000016-FA90-48BD-8EF2-A0E9494D52E3}"/>
              </c:ext>
            </c:extLst>
          </c:dPt>
          <c:dPt>
            <c:idx val="9"/>
            <c:invertIfNegative val="0"/>
            <c:bubble3D val="0"/>
            <c:spPr>
              <a:noFill/>
            </c:spPr>
            <c:extLst>
              <c:ext xmlns:c16="http://schemas.microsoft.com/office/drawing/2014/chart" uri="{C3380CC4-5D6E-409C-BE32-E72D297353CC}">
                <c16:uniqueId val="{00000018-FA90-48BD-8EF2-A0E9494D52E3}"/>
              </c:ext>
            </c:extLst>
          </c:dPt>
          <c:dPt>
            <c:idx val="10"/>
            <c:invertIfNegative val="0"/>
            <c:bubble3D val="0"/>
            <c:spPr>
              <a:noFill/>
            </c:spPr>
            <c:extLst>
              <c:ext xmlns:c16="http://schemas.microsoft.com/office/drawing/2014/chart" uri="{C3380CC4-5D6E-409C-BE32-E72D297353CC}">
                <c16:uniqueId val="{0000001A-FA90-48BD-8EF2-A0E9494D52E3}"/>
              </c:ext>
            </c:extLst>
          </c:dPt>
          <c:dPt>
            <c:idx val="11"/>
            <c:invertIfNegative val="0"/>
            <c:bubble3D val="0"/>
            <c:spPr>
              <a:noFill/>
            </c:spPr>
            <c:extLst>
              <c:ext xmlns:c16="http://schemas.microsoft.com/office/drawing/2014/chart" uri="{C3380CC4-5D6E-409C-BE32-E72D297353CC}">
                <c16:uniqueId val="{0000001C-FA90-48BD-8EF2-A0E9494D52E3}"/>
              </c:ext>
            </c:extLst>
          </c:dPt>
          <c:dPt>
            <c:idx val="12"/>
            <c:invertIfNegative val="0"/>
            <c:bubble3D val="0"/>
            <c:spPr>
              <a:noFill/>
            </c:spPr>
            <c:extLst>
              <c:ext xmlns:c16="http://schemas.microsoft.com/office/drawing/2014/chart" uri="{C3380CC4-5D6E-409C-BE32-E72D297353CC}">
                <c16:uniqueId val="{0000001E-FA90-48BD-8EF2-A0E9494D52E3}"/>
              </c:ext>
            </c:extLst>
          </c:dPt>
          <c:dPt>
            <c:idx val="13"/>
            <c:invertIfNegative val="0"/>
            <c:bubble3D val="0"/>
            <c:spPr>
              <a:noFill/>
            </c:spPr>
            <c:extLst>
              <c:ext xmlns:c16="http://schemas.microsoft.com/office/drawing/2014/chart" uri="{C3380CC4-5D6E-409C-BE32-E72D297353CC}">
                <c16:uniqueId val="{00000020-FA90-48BD-8EF2-A0E9494D52E3}"/>
              </c:ext>
            </c:extLst>
          </c:dPt>
          <c:dPt>
            <c:idx val="14"/>
            <c:invertIfNegative val="0"/>
            <c:bubble3D val="0"/>
            <c:spPr>
              <a:noFill/>
            </c:spPr>
            <c:extLst>
              <c:ext xmlns:c16="http://schemas.microsoft.com/office/drawing/2014/chart" uri="{C3380CC4-5D6E-409C-BE32-E72D297353CC}">
                <c16:uniqueId val="{00000022-FA90-48BD-8EF2-A0E9494D52E3}"/>
              </c:ext>
            </c:extLst>
          </c:dPt>
          <c:dPt>
            <c:idx val="15"/>
            <c:invertIfNegative val="0"/>
            <c:bubble3D val="0"/>
            <c:spPr>
              <a:noFill/>
            </c:spPr>
            <c:extLst>
              <c:ext xmlns:c16="http://schemas.microsoft.com/office/drawing/2014/chart" uri="{C3380CC4-5D6E-409C-BE32-E72D297353CC}">
                <c16:uniqueId val="{00000024-FA90-48BD-8EF2-A0E9494D52E3}"/>
              </c:ext>
            </c:extLst>
          </c:dPt>
          <c:dPt>
            <c:idx val="17"/>
            <c:invertIfNegative val="0"/>
            <c:bubble3D val="0"/>
            <c:spPr>
              <a:noFill/>
            </c:spPr>
            <c:extLst>
              <c:ext xmlns:c16="http://schemas.microsoft.com/office/drawing/2014/chart" uri="{C3380CC4-5D6E-409C-BE32-E72D297353CC}">
                <c16:uniqueId val="{00000028-FA90-48BD-8EF2-A0E9494D52E3}"/>
              </c:ext>
            </c:extLst>
          </c:dPt>
          <c:dLbls>
            <c:dLbl>
              <c:idx val="0"/>
              <c:layout>
                <c:manualLayout>
                  <c:x val="-8.1732378942835041E-2"/>
                  <c:y val="-1.86480186480186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90-48BD-8EF2-A0E9494D52E3}"/>
                </c:ext>
              </c:extLst>
            </c:dLbl>
            <c:dLbl>
              <c:idx val="1"/>
              <c:layout>
                <c:manualLayout>
                  <c:x val="-8.36987905772430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A90-48BD-8EF2-A0E9494D52E3}"/>
                </c:ext>
              </c:extLst>
            </c:dLbl>
            <c:dLbl>
              <c:idx val="4"/>
              <c:layout>
                <c:manualLayout>
                  <c:x val="-8.1337816421416409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A90-48BD-8EF2-A0E9494D52E3}"/>
                </c:ext>
              </c:extLst>
            </c:dLbl>
            <c:dLbl>
              <c:idx val="5"/>
              <c:layout>
                <c:manualLayout>
                  <c:x val="-0.1006480738652552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A90-48BD-8EF2-A0E9494D52E3}"/>
                </c:ext>
              </c:extLst>
            </c:dLbl>
            <c:dLbl>
              <c:idx val="6"/>
              <c:layout>
                <c:manualLayout>
                  <c:x val="-8.1377699405070628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A90-48BD-8EF2-A0E9494D52E3}"/>
                </c:ext>
              </c:extLst>
            </c:dLbl>
            <c:dLbl>
              <c:idx val="7"/>
              <c:layout>
                <c:manualLayout>
                  <c:x val="-8.145565996982680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A90-48BD-8EF2-A0E9494D52E3}"/>
                </c:ext>
              </c:extLst>
            </c:dLbl>
            <c:dLbl>
              <c:idx val="10"/>
              <c:layout>
                <c:manualLayout>
                  <c:x val="-8.18508790012644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A90-48BD-8EF2-A0E9494D52E3}"/>
                </c:ext>
              </c:extLst>
            </c:dLbl>
            <c:dLbl>
              <c:idx val="11"/>
              <c:layout>
                <c:manualLayout>
                  <c:x val="-8.143383101169507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A90-48BD-8EF2-A0E9494D52E3}"/>
                </c:ext>
              </c:extLst>
            </c:dLbl>
            <c:dLbl>
              <c:idx val="13"/>
              <c:layout>
                <c:manualLayout>
                  <c:x val="-7.936303428426620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A90-48BD-8EF2-A0E9494D52E3}"/>
                </c:ext>
              </c:extLst>
            </c:dLbl>
            <c:dLbl>
              <c:idx val="14"/>
              <c:layout>
                <c:manualLayout>
                  <c:x val="-8.1790151824506996E-2"/>
                  <c:y val="1.3675055699803292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A90-48BD-8EF2-A0E9494D52E3}"/>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'compr y reserva intern mercados'!$B$50:$B$65</c:f>
              <c:strCache>
                <c:ptCount val="16"/>
                <c:pt idx="0">
                  <c:v>Irlanda</c:v>
                </c:pt>
                <c:pt idx="1">
                  <c:v>Noruega</c:v>
                </c:pt>
                <c:pt idx="2">
                  <c:v>Finlandia</c:v>
                </c:pt>
                <c:pt idx="3">
                  <c:v>Dinamarca</c:v>
                </c:pt>
                <c:pt idx="4">
                  <c:v>Reino Unido</c:v>
                </c:pt>
                <c:pt idx="5">
                  <c:v>Rusia</c:v>
                </c:pt>
                <c:pt idx="6">
                  <c:v>Suecia</c:v>
                </c:pt>
                <c:pt idx="7">
                  <c:v>Todos los países</c:v>
                </c:pt>
                <c:pt idx="8">
                  <c:v>Francia</c:v>
                </c:pt>
                <c:pt idx="9">
                  <c:v>Holanda</c:v>
                </c:pt>
                <c:pt idx="10">
                  <c:v>Bélgica</c:v>
                </c:pt>
                <c:pt idx="11">
                  <c:v>España</c:v>
                </c:pt>
                <c:pt idx="12">
                  <c:v>Suiza + Austria</c:v>
                </c:pt>
                <c:pt idx="13">
                  <c:v>Península</c:v>
                </c:pt>
                <c:pt idx="14">
                  <c:v>Alemania</c:v>
                </c:pt>
                <c:pt idx="15">
                  <c:v>Italia</c:v>
                </c:pt>
              </c:strCache>
            </c:strRef>
          </c:cat>
          <c:val>
            <c:numRef>
              <c:f>'compr y reserva intern mercados'!$F$50:$F$65</c:f>
              <c:numCache>
                <c:formatCode>0.0%</c:formatCode>
                <c:ptCount val="16"/>
                <c:pt idx="0">
                  <c:v>7.1240568520793079E-2</c:v>
                </c:pt>
                <c:pt idx="1">
                  <c:v>5.211824515157204E-2</c:v>
                </c:pt>
                <c:pt idx="2">
                  <c:v>-2.4606361955759493E-2</c:v>
                </c:pt>
                <c:pt idx="3">
                  <c:v>-4.8836775607254301E-2</c:v>
                </c:pt>
                <c:pt idx="4">
                  <c:v>7.3414366338391268E-3</c:v>
                </c:pt>
                <c:pt idx="5">
                  <c:v>0.77143662549331116</c:v>
                </c:pt>
                <c:pt idx="6">
                  <c:v>1.3804395387242874E-2</c:v>
                </c:pt>
                <c:pt idx="7">
                  <c:v>2.643940410683121E-2</c:v>
                </c:pt>
                <c:pt idx="8">
                  <c:v>-1.7249066948508807E-2</c:v>
                </c:pt>
                <c:pt idx="9">
                  <c:v>-3.328116849243612E-2</c:v>
                </c:pt>
                <c:pt idx="10">
                  <c:v>9.0409819610542286E-2</c:v>
                </c:pt>
                <c:pt idx="11">
                  <c:v>2.2893559830510224E-2</c:v>
                </c:pt>
                <c:pt idx="12">
                  <c:v>-3.0682670667666945E-2</c:v>
                </c:pt>
                <c:pt idx="13">
                  <c:v>2.5091352009744217E-2</c:v>
                </c:pt>
                <c:pt idx="14">
                  <c:v>8.0596065964633423E-2</c:v>
                </c:pt>
                <c:pt idx="15">
                  <c:v>-0.20958503798947981</c:v>
                </c:pt>
              </c:numCache>
            </c:numRef>
          </c:val>
          <c:extLst>
            <c:ext xmlns:c16="http://schemas.microsoft.com/office/drawing/2014/chart" uri="{C3380CC4-5D6E-409C-BE32-E72D297353CC}">
              <c16:uniqueId val="{00000029-FA90-48BD-8EF2-A0E9494D52E3}"/>
            </c:ext>
          </c:extLst>
        </c:ser>
        <c:dLbls>
          <c:showLegendKey val="0"/>
          <c:showVal val="0"/>
          <c:showCatName val="0"/>
          <c:showSerName val="0"/>
          <c:showPercent val="0"/>
          <c:showBubbleSize val="0"/>
        </c:dLbls>
        <c:gapWidth val="35"/>
        <c:axId val="-212018576"/>
        <c:axId val="-212008784"/>
      </c:barChart>
      <c:catAx>
        <c:axId val="-21202238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17488"/>
        <c:crosses val="autoZero"/>
        <c:auto val="1"/>
        <c:lblAlgn val="ctr"/>
        <c:lblOffset val="1000"/>
        <c:noMultiLvlLbl val="0"/>
      </c:catAx>
      <c:valAx>
        <c:axId val="-212017488"/>
        <c:scaling>
          <c:orientation val="minMax"/>
        </c:scaling>
        <c:delete val="1"/>
        <c:axPos val="t"/>
        <c:numFmt formatCode="0.0" sourceLinked="1"/>
        <c:majorTickMark val="out"/>
        <c:minorTickMark val="none"/>
        <c:tickLblPos val="none"/>
        <c:crossAx val="-212022384"/>
        <c:crosses val="autoZero"/>
        <c:crossBetween val="between"/>
      </c:valAx>
      <c:valAx>
        <c:axId val="-212008784"/>
        <c:scaling>
          <c:orientation val="minMax"/>
        </c:scaling>
        <c:delete val="1"/>
        <c:axPos val="t"/>
        <c:numFmt formatCode="0.0%" sourceLinked="1"/>
        <c:majorTickMark val="out"/>
        <c:minorTickMark val="none"/>
        <c:tickLblPos val="none"/>
        <c:crossAx val="-212018576"/>
        <c:crosses val="autoZero"/>
        <c:crossBetween val="between"/>
      </c:valAx>
      <c:catAx>
        <c:axId val="-212018576"/>
        <c:scaling>
          <c:orientation val="maxMin"/>
        </c:scaling>
        <c:delete val="1"/>
        <c:axPos val="r"/>
        <c:numFmt formatCode="General" sourceLinked="1"/>
        <c:majorTickMark val="out"/>
        <c:minorTickMark val="none"/>
        <c:tickLblPos val="none"/>
        <c:crossAx val="-212008784"/>
        <c:crosses val="max"/>
        <c:auto val="1"/>
        <c:lblAlgn val="ctr"/>
        <c:lblOffset val="100"/>
        <c:noMultiLvlLbl val="0"/>
      </c:catAx>
      <c:spPr>
        <a:noFill/>
      </c:spPr>
    </c:plotArea>
    <c:legend>
      <c:legendPos val="t"/>
      <c:layout>
        <c:manualLayout>
          <c:xMode val="edge"/>
          <c:yMode val="edge"/>
          <c:x val="0"/>
          <c:y val="8.362549786171832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983273450042054"/>
          <c:y val="0.1287505270234853"/>
          <c:w val="0.53718635170603679"/>
          <c:h val="0.8146829692598121"/>
        </c:manualLayout>
      </c:layout>
      <c:barChart>
        <c:barDir val="bar"/>
        <c:grouping val="clustered"/>
        <c:varyColors val="0"/>
        <c:ser>
          <c:idx val="0"/>
          <c:order val="0"/>
          <c:tx>
            <c:strRef>
              <c:f>'realización de actividades'!$D$69</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2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actividades'!$B$70:$B$87</c:f>
              <c:strCache>
                <c:ptCount val="18"/>
                <c:pt idx="0">
                  <c:v>Visita a parques temáticos (zoológicos, botánicos, acuáticos)</c:v>
                </c:pt>
                <c:pt idx="1">
                  <c:v>Senderismo (a pié, más de una hora, fuera de áreas urbanas)</c:v>
                </c:pt>
                <c:pt idx="2">
                  <c:v>Observación de cetáceos/delfines/ballenas (en barco)</c:v>
                </c:pt>
                <c:pt idx="3">
                  <c:v>Subida en Teleférico al Teide</c:v>
                </c:pt>
                <c:pt idx="4">
                  <c:v>Tratamientos de salud (hidroterapia, masajes,...)</c:v>
                </c:pt>
                <c:pt idx="5">
                  <c:v>Visita a museos, conciertos, exposiciones</c:v>
                </c:pt>
                <c:pt idx="6">
                  <c:v>Excursión a otra isla canaria (en el día)</c:v>
                </c:pt>
                <c:pt idx="7">
                  <c:v>Fiestas y eventos populares (fiestas populares, carnavales,…)</c:v>
                </c:pt>
                <c:pt idx="8">
                  <c:v>Navegación (vela/ pesca deportivas) </c:v>
                </c:pt>
                <c:pt idx="9">
                  <c:v>Golf (excluidos minigolf y campos de práctica)</c:v>
                </c:pt>
                <c:pt idx="10">
                  <c:v>Bike - Ciclismo</c:v>
                </c:pt>
                <c:pt idx="11">
                  <c:v>Deportes de aventura / riesgo (parapente, escalada,...)</c:v>
                </c:pt>
                <c:pt idx="12">
                  <c:v>Observación de estrellas (especializado)</c:v>
                </c:pt>
                <c:pt idx="13">
                  <c:v>Buceo deportivo/fotográfico</c:v>
                </c:pt>
                <c:pt idx="14">
                  <c:v>Surf / windsurf/ kitesurf</c:v>
                </c:pt>
                <c:pt idx="15">
                  <c:v>Observación aves (Birdwatching)</c:v>
                </c:pt>
                <c:pt idx="16">
                  <c:v>Rutas a caballo</c:v>
                </c:pt>
                <c:pt idx="17">
                  <c:v>Otras actividades</c:v>
                </c:pt>
              </c:strCache>
            </c:strRef>
          </c:cat>
          <c:val>
            <c:numRef>
              <c:f>'realización de actividades'!$D$70:$D$87</c:f>
              <c:numCache>
                <c:formatCode>0.0</c:formatCode>
                <c:ptCount val="18"/>
                <c:pt idx="0">
                  <c:v>28.381818181818179</c:v>
                </c:pt>
                <c:pt idx="1">
                  <c:v>15.618181818181817</c:v>
                </c:pt>
                <c:pt idx="2">
                  <c:v>12.327272727272726</c:v>
                </c:pt>
                <c:pt idx="3">
                  <c:v>11.236363636363636</c:v>
                </c:pt>
                <c:pt idx="4">
                  <c:v>6.2727272727272725</c:v>
                </c:pt>
                <c:pt idx="5">
                  <c:v>5.2363636363636363</c:v>
                </c:pt>
                <c:pt idx="6">
                  <c:v>4.7727272727272734</c:v>
                </c:pt>
                <c:pt idx="7">
                  <c:v>3.9818181818181815</c:v>
                </c:pt>
                <c:pt idx="8">
                  <c:v>2.7272727272727271</c:v>
                </c:pt>
                <c:pt idx="9">
                  <c:v>2.1818181818181821</c:v>
                </c:pt>
                <c:pt idx="10">
                  <c:v>2.0636363636363635</c:v>
                </c:pt>
                <c:pt idx="11">
                  <c:v>1.8545454545454545</c:v>
                </c:pt>
                <c:pt idx="12">
                  <c:v>1.8272727272727274</c:v>
                </c:pt>
                <c:pt idx="13">
                  <c:v>1.8090909090909091</c:v>
                </c:pt>
                <c:pt idx="14">
                  <c:v>1.4636363636363636</c:v>
                </c:pt>
                <c:pt idx="15">
                  <c:v>1.0999999999999999</c:v>
                </c:pt>
                <c:pt idx="16">
                  <c:v>0.4363636363636364</c:v>
                </c:pt>
                <c:pt idx="17">
                  <c:v>1.0909090909090911</c:v>
                </c:pt>
              </c:numCache>
            </c:numRef>
          </c:val>
          <c:extLst>
            <c:ext xmlns:c16="http://schemas.microsoft.com/office/drawing/2014/chart" uri="{C3380CC4-5D6E-409C-BE32-E72D297353CC}">
              <c16:uniqueId val="{00000000-0303-4827-8509-6EF3260F477C}"/>
            </c:ext>
          </c:extLst>
        </c:ser>
        <c:ser>
          <c:idx val="2"/>
          <c:order val="1"/>
          <c:tx>
            <c:strRef>
              <c:f>'realización de actividades'!$C$69</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2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actividades'!$B$70:$B$87</c:f>
              <c:strCache>
                <c:ptCount val="18"/>
                <c:pt idx="0">
                  <c:v>Visita a parques temáticos (zoológicos, botánicos, acuáticos)</c:v>
                </c:pt>
                <c:pt idx="1">
                  <c:v>Senderismo (a pié, más de una hora, fuera de áreas urbanas)</c:v>
                </c:pt>
                <c:pt idx="2">
                  <c:v>Observación de cetáceos/delfines/ballenas (en barco)</c:v>
                </c:pt>
                <c:pt idx="3">
                  <c:v>Subida en Teleférico al Teide</c:v>
                </c:pt>
                <c:pt idx="4">
                  <c:v>Tratamientos de salud (hidroterapia, masajes,...)</c:v>
                </c:pt>
                <c:pt idx="5">
                  <c:v>Visita a museos, conciertos, exposiciones</c:v>
                </c:pt>
                <c:pt idx="6">
                  <c:v>Excursión a otra isla canaria (en el día)</c:v>
                </c:pt>
                <c:pt idx="7">
                  <c:v>Fiestas y eventos populares (fiestas populares, carnavales,…)</c:v>
                </c:pt>
                <c:pt idx="8">
                  <c:v>Navegación (vela/ pesca deportivas) </c:v>
                </c:pt>
                <c:pt idx="9">
                  <c:v>Golf (excluidos minigolf y campos de práctica)</c:v>
                </c:pt>
                <c:pt idx="10">
                  <c:v>Bike - Ciclismo</c:v>
                </c:pt>
                <c:pt idx="11">
                  <c:v>Deportes de aventura / riesgo (parapente, escalada,...)</c:v>
                </c:pt>
                <c:pt idx="12">
                  <c:v>Observación de estrellas (especializado)</c:v>
                </c:pt>
                <c:pt idx="13">
                  <c:v>Buceo deportivo/fotográfico</c:v>
                </c:pt>
                <c:pt idx="14">
                  <c:v>Surf / windsurf/ kitesurf</c:v>
                </c:pt>
                <c:pt idx="15">
                  <c:v>Observación aves (Birdwatching)</c:v>
                </c:pt>
                <c:pt idx="16">
                  <c:v>Rutas a caballo</c:v>
                </c:pt>
                <c:pt idx="17">
                  <c:v>Otras actividades</c:v>
                </c:pt>
              </c:strCache>
            </c:strRef>
          </c:cat>
          <c:val>
            <c:numRef>
              <c:f>'realización de actividades'!$C$70:$C$87</c:f>
              <c:numCache>
                <c:formatCode>0.0</c:formatCode>
                <c:ptCount val="18"/>
                <c:pt idx="0">
                  <c:v>28.763636363636362</c:v>
                </c:pt>
                <c:pt idx="1">
                  <c:v>16.045454545454547</c:v>
                </c:pt>
                <c:pt idx="2">
                  <c:v>11.481818181818182</c:v>
                </c:pt>
                <c:pt idx="3">
                  <c:v>10.909090909090908</c:v>
                </c:pt>
                <c:pt idx="4">
                  <c:v>6.0454545454545459</c:v>
                </c:pt>
                <c:pt idx="5">
                  <c:v>5.663636363636364</c:v>
                </c:pt>
                <c:pt idx="6">
                  <c:v>4.7727272727272725</c:v>
                </c:pt>
                <c:pt idx="7">
                  <c:v>3.4545454545454546</c:v>
                </c:pt>
                <c:pt idx="8">
                  <c:v>2.1363636363636362</c:v>
                </c:pt>
                <c:pt idx="9">
                  <c:v>1.9363636363636363</c:v>
                </c:pt>
                <c:pt idx="10">
                  <c:v>2.3818181818181818</c:v>
                </c:pt>
                <c:pt idx="11">
                  <c:v>1.8363636363636364</c:v>
                </c:pt>
                <c:pt idx="12">
                  <c:v>2.1363636363636362</c:v>
                </c:pt>
                <c:pt idx="13">
                  <c:v>1.8454545454545455</c:v>
                </c:pt>
                <c:pt idx="14">
                  <c:v>1.4</c:v>
                </c:pt>
                <c:pt idx="15">
                  <c:v>1.3818181818181818</c:v>
                </c:pt>
                <c:pt idx="16">
                  <c:v>0.2818181818181818</c:v>
                </c:pt>
                <c:pt idx="17">
                  <c:v>1.0454545454545454</c:v>
                </c:pt>
              </c:numCache>
            </c:numRef>
          </c:val>
          <c:extLst>
            <c:ext xmlns:c16="http://schemas.microsoft.com/office/drawing/2014/chart" uri="{C3380CC4-5D6E-409C-BE32-E72D297353CC}">
              <c16:uniqueId val="{00000001-0303-4827-8509-6EF3260F477C}"/>
            </c:ext>
          </c:extLst>
        </c:ser>
        <c:dLbls>
          <c:showLegendKey val="0"/>
          <c:showVal val="0"/>
          <c:showCatName val="0"/>
          <c:showSerName val="0"/>
          <c:showPercent val="0"/>
          <c:showBubbleSize val="0"/>
        </c:dLbls>
        <c:gapWidth val="35"/>
        <c:axId val="-212011504"/>
        <c:axId val="-212013136"/>
      </c:barChart>
      <c:barChart>
        <c:barDir val="bar"/>
        <c:grouping val="clustered"/>
        <c:varyColors val="0"/>
        <c:ser>
          <c:idx val="3"/>
          <c:order val="2"/>
          <c:tx>
            <c:strRef>
              <c:f>'realización de actividades'!$E$69</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0303-4827-8509-6EF3260F477C}"/>
              </c:ext>
            </c:extLst>
          </c:dPt>
          <c:dPt>
            <c:idx val="1"/>
            <c:invertIfNegative val="0"/>
            <c:bubble3D val="0"/>
            <c:spPr>
              <a:noFill/>
            </c:spPr>
            <c:extLst>
              <c:ext xmlns:c16="http://schemas.microsoft.com/office/drawing/2014/chart" uri="{C3380CC4-5D6E-409C-BE32-E72D297353CC}">
                <c16:uniqueId val="{00000005-0303-4827-8509-6EF3260F477C}"/>
              </c:ext>
            </c:extLst>
          </c:dPt>
          <c:dPt>
            <c:idx val="2"/>
            <c:invertIfNegative val="0"/>
            <c:bubble3D val="0"/>
            <c:spPr>
              <a:noFill/>
            </c:spPr>
            <c:extLst>
              <c:ext xmlns:c16="http://schemas.microsoft.com/office/drawing/2014/chart" uri="{C3380CC4-5D6E-409C-BE32-E72D297353CC}">
                <c16:uniqueId val="{00000007-0303-4827-8509-6EF3260F477C}"/>
              </c:ext>
            </c:extLst>
          </c:dPt>
          <c:dPt>
            <c:idx val="3"/>
            <c:invertIfNegative val="0"/>
            <c:bubble3D val="0"/>
            <c:spPr>
              <a:noFill/>
            </c:spPr>
            <c:extLst>
              <c:ext xmlns:c16="http://schemas.microsoft.com/office/drawing/2014/chart" uri="{C3380CC4-5D6E-409C-BE32-E72D297353CC}">
                <c16:uniqueId val="{00000009-0303-4827-8509-6EF3260F477C}"/>
              </c:ext>
            </c:extLst>
          </c:dPt>
          <c:dPt>
            <c:idx val="4"/>
            <c:invertIfNegative val="0"/>
            <c:bubble3D val="0"/>
            <c:spPr>
              <a:noFill/>
            </c:spPr>
            <c:extLst>
              <c:ext xmlns:c16="http://schemas.microsoft.com/office/drawing/2014/chart" uri="{C3380CC4-5D6E-409C-BE32-E72D297353CC}">
                <c16:uniqueId val="{0000000B-0303-4827-8509-6EF3260F477C}"/>
              </c:ext>
            </c:extLst>
          </c:dPt>
          <c:dPt>
            <c:idx val="5"/>
            <c:invertIfNegative val="0"/>
            <c:bubble3D val="0"/>
            <c:spPr>
              <a:noFill/>
            </c:spPr>
            <c:extLst>
              <c:ext xmlns:c16="http://schemas.microsoft.com/office/drawing/2014/chart" uri="{C3380CC4-5D6E-409C-BE32-E72D297353CC}">
                <c16:uniqueId val="{0000000D-0303-4827-8509-6EF3260F477C}"/>
              </c:ext>
            </c:extLst>
          </c:dPt>
          <c:dPt>
            <c:idx val="6"/>
            <c:invertIfNegative val="0"/>
            <c:bubble3D val="0"/>
            <c:spPr>
              <a:noFill/>
            </c:spPr>
            <c:extLst>
              <c:ext xmlns:c16="http://schemas.microsoft.com/office/drawing/2014/chart" uri="{C3380CC4-5D6E-409C-BE32-E72D297353CC}">
                <c16:uniqueId val="{0000000F-0303-4827-8509-6EF3260F477C}"/>
              </c:ext>
            </c:extLst>
          </c:dPt>
          <c:dPt>
            <c:idx val="7"/>
            <c:invertIfNegative val="0"/>
            <c:bubble3D val="0"/>
            <c:spPr>
              <a:noFill/>
            </c:spPr>
            <c:extLst>
              <c:ext xmlns:c16="http://schemas.microsoft.com/office/drawing/2014/chart" uri="{C3380CC4-5D6E-409C-BE32-E72D297353CC}">
                <c16:uniqueId val="{00000011-0303-4827-8509-6EF3260F477C}"/>
              </c:ext>
            </c:extLst>
          </c:dPt>
          <c:dPt>
            <c:idx val="8"/>
            <c:invertIfNegative val="0"/>
            <c:bubble3D val="0"/>
            <c:spPr>
              <a:noFill/>
            </c:spPr>
            <c:extLst>
              <c:ext xmlns:c16="http://schemas.microsoft.com/office/drawing/2014/chart" uri="{C3380CC4-5D6E-409C-BE32-E72D297353CC}">
                <c16:uniqueId val="{00000013-0303-4827-8509-6EF3260F477C}"/>
              </c:ext>
            </c:extLst>
          </c:dPt>
          <c:dPt>
            <c:idx val="9"/>
            <c:invertIfNegative val="0"/>
            <c:bubble3D val="0"/>
            <c:spPr>
              <a:noFill/>
            </c:spPr>
            <c:extLst>
              <c:ext xmlns:c16="http://schemas.microsoft.com/office/drawing/2014/chart" uri="{C3380CC4-5D6E-409C-BE32-E72D297353CC}">
                <c16:uniqueId val="{00000015-0303-4827-8509-6EF3260F477C}"/>
              </c:ext>
            </c:extLst>
          </c:dPt>
          <c:dPt>
            <c:idx val="10"/>
            <c:invertIfNegative val="0"/>
            <c:bubble3D val="0"/>
            <c:spPr>
              <a:noFill/>
            </c:spPr>
            <c:extLst>
              <c:ext xmlns:c16="http://schemas.microsoft.com/office/drawing/2014/chart" uri="{C3380CC4-5D6E-409C-BE32-E72D297353CC}">
                <c16:uniqueId val="{00000017-0303-4827-8509-6EF3260F477C}"/>
              </c:ext>
            </c:extLst>
          </c:dPt>
          <c:dPt>
            <c:idx val="11"/>
            <c:invertIfNegative val="0"/>
            <c:bubble3D val="0"/>
            <c:spPr>
              <a:noFill/>
            </c:spPr>
            <c:extLst>
              <c:ext xmlns:c16="http://schemas.microsoft.com/office/drawing/2014/chart" uri="{C3380CC4-5D6E-409C-BE32-E72D297353CC}">
                <c16:uniqueId val="{00000019-0303-4827-8509-6EF3260F477C}"/>
              </c:ext>
            </c:extLst>
          </c:dPt>
          <c:dPt>
            <c:idx val="12"/>
            <c:invertIfNegative val="0"/>
            <c:bubble3D val="0"/>
            <c:spPr>
              <a:noFill/>
            </c:spPr>
            <c:extLst>
              <c:ext xmlns:c16="http://schemas.microsoft.com/office/drawing/2014/chart" uri="{C3380CC4-5D6E-409C-BE32-E72D297353CC}">
                <c16:uniqueId val="{0000001B-0303-4827-8509-6EF3260F477C}"/>
              </c:ext>
            </c:extLst>
          </c:dPt>
          <c:dPt>
            <c:idx val="13"/>
            <c:invertIfNegative val="0"/>
            <c:bubble3D val="0"/>
            <c:spPr>
              <a:noFill/>
            </c:spPr>
            <c:extLst>
              <c:ext xmlns:c16="http://schemas.microsoft.com/office/drawing/2014/chart" uri="{C3380CC4-5D6E-409C-BE32-E72D297353CC}">
                <c16:uniqueId val="{0000001D-0303-4827-8509-6EF3260F477C}"/>
              </c:ext>
            </c:extLst>
          </c:dPt>
          <c:dPt>
            <c:idx val="14"/>
            <c:invertIfNegative val="0"/>
            <c:bubble3D val="0"/>
            <c:spPr>
              <a:noFill/>
            </c:spPr>
            <c:extLst>
              <c:ext xmlns:c16="http://schemas.microsoft.com/office/drawing/2014/chart" uri="{C3380CC4-5D6E-409C-BE32-E72D297353CC}">
                <c16:uniqueId val="{0000001F-0303-4827-8509-6EF3260F477C}"/>
              </c:ext>
            </c:extLst>
          </c:dPt>
          <c:dPt>
            <c:idx val="15"/>
            <c:invertIfNegative val="0"/>
            <c:bubble3D val="0"/>
            <c:spPr>
              <a:noFill/>
            </c:spPr>
            <c:extLst>
              <c:ext xmlns:c16="http://schemas.microsoft.com/office/drawing/2014/chart" uri="{C3380CC4-5D6E-409C-BE32-E72D297353CC}">
                <c16:uniqueId val="{00000021-0303-4827-8509-6EF3260F477C}"/>
              </c:ext>
            </c:extLst>
          </c:dPt>
          <c:dPt>
            <c:idx val="16"/>
            <c:invertIfNegative val="0"/>
            <c:bubble3D val="0"/>
            <c:spPr>
              <a:noFill/>
            </c:spPr>
            <c:extLst>
              <c:ext xmlns:c16="http://schemas.microsoft.com/office/drawing/2014/chart" uri="{C3380CC4-5D6E-409C-BE32-E72D297353CC}">
                <c16:uniqueId val="{00000023-0303-4827-8509-6EF3260F477C}"/>
              </c:ext>
            </c:extLst>
          </c:dPt>
          <c:dPt>
            <c:idx val="17"/>
            <c:invertIfNegative val="0"/>
            <c:bubble3D val="0"/>
            <c:spPr>
              <a:noFill/>
            </c:spPr>
            <c:extLst>
              <c:ext xmlns:c16="http://schemas.microsoft.com/office/drawing/2014/chart" uri="{C3380CC4-5D6E-409C-BE32-E72D297353CC}">
                <c16:uniqueId val="{00000025-0303-4827-8509-6EF3260F477C}"/>
              </c:ext>
            </c:extLst>
          </c:dPt>
          <c:dLbls>
            <c:dLbl>
              <c:idx val="2"/>
              <c:layout>
                <c:manualLayout>
                  <c:x val="-4.3738348240450621E-2"/>
                  <c:y val="3.53750536373348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03-4827-8509-6EF3260F477C}"/>
                </c:ext>
              </c:extLst>
            </c:dLbl>
            <c:dLbl>
              <c:idx val="3"/>
              <c:layout>
                <c:manualLayout>
                  <c:x val="-4.4428509543103324E-2"/>
                  <c:y val="-3.53750536373348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303-4827-8509-6EF3260F477C}"/>
                </c:ext>
              </c:extLst>
            </c:dLbl>
            <c:dLbl>
              <c:idx val="4"/>
              <c:layout>
                <c:manualLayout>
                  <c:x val="-4.45337002777566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03-4827-8509-6EF3260F477C}"/>
                </c:ext>
              </c:extLst>
            </c:dLbl>
            <c:dLbl>
              <c:idx val="6"/>
              <c:layout>
                <c:manualLayout>
                  <c:x val="-4.530744336569579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303-4827-8509-6EF3260F477C}"/>
                </c:ext>
              </c:extLst>
            </c:dLbl>
            <c:dLbl>
              <c:idx val="7"/>
              <c:layout>
                <c:manualLayout>
                  <c:x val="-5.2599546415921308E-2"/>
                  <c:y val="7.075010727466971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303-4827-8509-6EF3260F477C}"/>
                </c:ext>
              </c:extLst>
            </c:dLbl>
            <c:dLbl>
              <c:idx val="8"/>
              <c:layout>
                <c:manualLayout>
                  <c:x val="-5.5611038911398306E-2"/>
                  <c:y val="1.92972260522427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303-4827-8509-6EF3260F477C}"/>
                </c:ext>
              </c:extLst>
            </c:dLbl>
            <c:dLbl>
              <c:idx val="9"/>
              <c:layout>
                <c:manualLayout>
                  <c:x val="-5.483016079300776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303-4827-8509-6EF3260F477C}"/>
                </c:ext>
              </c:extLst>
            </c:dLbl>
            <c:dLbl>
              <c:idx val="11"/>
              <c:layout>
                <c:manualLayout>
                  <c:x val="-4.415014142649654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303-4827-8509-6EF3260F477C}"/>
                </c:ext>
              </c:extLst>
            </c:dLbl>
            <c:dLbl>
              <c:idx val="14"/>
              <c:layout>
                <c:manualLayout>
                  <c:x val="-4.593705883851897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0303-4827-8509-6EF3260F477C}"/>
                </c:ext>
              </c:extLst>
            </c:dLbl>
            <c:dLbl>
              <c:idx val="16"/>
              <c:layout>
                <c:manualLayout>
                  <c:x val="-5.93755829065057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303-4827-8509-6EF3260F477C}"/>
                </c:ext>
              </c:extLst>
            </c:dLbl>
            <c:dLbl>
              <c:idx val="17"/>
              <c:layout>
                <c:manualLayout>
                  <c:x val="-4.7204138317661841E-2"/>
                  <c:y val="1.4150021454933944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303-4827-8509-6EF3260F477C}"/>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actividades'!$B$70:$B$87</c:f>
              <c:strCache>
                <c:ptCount val="18"/>
                <c:pt idx="0">
                  <c:v>Visita a parques temáticos (zoológicos, botánicos, acuáticos)</c:v>
                </c:pt>
                <c:pt idx="1">
                  <c:v>Senderismo (a pié, más de una hora, fuera de áreas urbanas)</c:v>
                </c:pt>
                <c:pt idx="2">
                  <c:v>Observación de cetáceos/delfines/ballenas (en barco)</c:v>
                </c:pt>
                <c:pt idx="3">
                  <c:v>Subida en Teleférico al Teide</c:v>
                </c:pt>
                <c:pt idx="4">
                  <c:v>Tratamientos de salud (hidroterapia, masajes,...)</c:v>
                </c:pt>
                <c:pt idx="5">
                  <c:v>Visita a museos, conciertos, exposiciones</c:v>
                </c:pt>
                <c:pt idx="6">
                  <c:v>Excursión a otra isla canaria (en el día)</c:v>
                </c:pt>
                <c:pt idx="7">
                  <c:v>Fiestas y eventos populares (fiestas populares, carnavales,…)</c:v>
                </c:pt>
                <c:pt idx="8">
                  <c:v>Navegación (vela/ pesca deportivas) </c:v>
                </c:pt>
                <c:pt idx="9">
                  <c:v>Golf (excluidos minigolf y campos de práctica)</c:v>
                </c:pt>
                <c:pt idx="10">
                  <c:v>Bike - Ciclismo</c:v>
                </c:pt>
                <c:pt idx="11">
                  <c:v>Deportes de aventura / riesgo (parapente, escalada,...)</c:v>
                </c:pt>
                <c:pt idx="12">
                  <c:v>Observación de estrellas (especializado)</c:v>
                </c:pt>
                <c:pt idx="13">
                  <c:v>Buceo deportivo/fotográfico</c:v>
                </c:pt>
                <c:pt idx="14">
                  <c:v>Surf / windsurf/ kitesurf</c:v>
                </c:pt>
                <c:pt idx="15">
                  <c:v>Observación aves (Birdwatching)</c:v>
                </c:pt>
                <c:pt idx="16">
                  <c:v>Rutas a caballo</c:v>
                </c:pt>
                <c:pt idx="17">
                  <c:v>Otras actividades</c:v>
                </c:pt>
              </c:strCache>
            </c:strRef>
          </c:cat>
          <c:val>
            <c:numRef>
              <c:f>'realización de actividades'!$E$70:$E$87</c:f>
              <c:numCache>
                <c:formatCode>0.0%</c:formatCode>
                <c:ptCount val="18"/>
                <c:pt idx="0">
                  <c:v>-1.3274336283185861E-2</c:v>
                </c:pt>
                <c:pt idx="1">
                  <c:v>-2.6628895184136137E-2</c:v>
                </c:pt>
                <c:pt idx="2">
                  <c:v>7.3634204275534243E-2</c:v>
                </c:pt>
                <c:pt idx="3">
                  <c:v>3.0000000000000027E-2</c:v>
                </c:pt>
                <c:pt idx="4">
                  <c:v>3.7593984962405846E-2</c:v>
                </c:pt>
                <c:pt idx="5">
                  <c:v>-7.544141252006431E-2</c:v>
                </c:pt>
                <c:pt idx="6">
                  <c:v>2.2204460492503131E-16</c:v>
                </c:pt>
                <c:pt idx="7">
                  <c:v>0.15263157894736823</c:v>
                </c:pt>
                <c:pt idx="8">
                  <c:v>0.27659574468085113</c:v>
                </c:pt>
                <c:pt idx="9">
                  <c:v>0.12676056338028197</c:v>
                </c:pt>
                <c:pt idx="10">
                  <c:v>-0.13358778625954204</c:v>
                </c:pt>
                <c:pt idx="11">
                  <c:v>9.9009900990099098E-3</c:v>
                </c:pt>
                <c:pt idx="12">
                  <c:v>-0.14468085106382966</c:v>
                </c:pt>
                <c:pt idx="13">
                  <c:v>-1.9704433497536922E-2</c:v>
                </c:pt>
                <c:pt idx="14">
                  <c:v>4.5454545454545414E-2</c:v>
                </c:pt>
                <c:pt idx="15">
                  <c:v>-0.20394736842105277</c:v>
                </c:pt>
                <c:pt idx="16">
                  <c:v>0.54838709677419373</c:v>
                </c:pt>
                <c:pt idx="17">
                  <c:v>4.347826086956541E-2</c:v>
                </c:pt>
              </c:numCache>
            </c:numRef>
          </c:val>
          <c:extLst>
            <c:ext xmlns:c16="http://schemas.microsoft.com/office/drawing/2014/chart" uri="{C3380CC4-5D6E-409C-BE32-E72D297353CC}">
              <c16:uniqueId val="{00000026-0303-4827-8509-6EF3260F477C}"/>
            </c:ext>
          </c:extLst>
        </c:ser>
        <c:dLbls>
          <c:showLegendKey val="0"/>
          <c:showVal val="0"/>
          <c:showCatName val="0"/>
          <c:showSerName val="0"/>
          <c:showPercent val="0"/>
          <c:showBubbleSize val="0"/>
        </c:dLbls>
        <c:gapWidth val="35"/>
        <c:axId val="-212007696"/>
        <c:axId val="-212002800"/>
      </c:barChart>
      <c:catAx>
        <c:axId val="-212011504"/>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13136"/>
        <c:crosses val="autoZero"/>
        <c:auto val="1"/>
        <c:lblAlgn val="ctr"/>
        <c:lblOffset val="1000"/>
        <c:noMultiLvlLbl val="0"/>
      </c:catAx>
      <c:valAx>
        <c:axId val="-212013136"/>
        <c:scaling>
          <c:orientation val="minMax"/>
        </c:scaling>
        <c:delete val="1"/>
        <c:axPos val="t"/>
        <c:numFmt formatCode="0.0" sourceLinked="1"/>
        <c:majorTickMark val="out"/>
        <c:minorTickMark val="none"/>
        <c:tickLblPos val="none"/>
        <c:crossAx val="-212011504"/>
        <c:crosses val="autoZero"/>
        <c:crossBetween val="between"/>
      </c:valAx>
      <c:valAx>
        <c:axId val="-212002800"/>
        <c:scaling>
          <c:orientation val="minMax"/>
        </c:scaling>
        <c:delete val="1"/>
        <c:axPos val="t"/>
        <c:numFmt formatCode="0.0%" sourceLinked="1"/>
        <c:majorTickMark val="out"/>
        <c:minorTickMark val="none"/>
        <c:tickLblPos val="none"/>
        <c:crossAx val="-212007696"/>
        <c:crosses val="autoZero"/>
        <c:crossBetween val="between"/>
      </c:valAx>
      <c:catAx>
        <c:axId val="-212007696"/>
        <c:scaling>
          <c:orientation val="maxMin"/>
        </c:scaling>
        <c:delete val="1"/>
        <c:axPos val="r"/>
        <c:numFmt formatCode="General" sourceLinked="1"/>
        <c:majorTickMark val="out"/>
        <c:minorTickMark val="none"/>
        <c:tickLblPos val="none"/>
        <c:crossAx val="-212002800"/>
        <c:crosses val="max"/>
        <c:auto val="1"/>
        <c:lblAlgn val="ctr"/>
        <c:lblOffset val="100"/>
        <c:noMultiLvlLbl val="0"/>
      </c:catAx>
      <c:spPr>
        <a:noFill/>
      </c:spPr>
    </c:plotArea>
    <c:legend>
      <c:legendPos val="t"/>
      <c:layout>
        <c:manualLayout>
          <c:xMode val="edge"/>
          <c:yMode val="edge"/>
          <c:x val="0"/>
          <c:y val="6.2014148406580524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9095492771786"/>
          <c:y val="0.13875348037635646"/>
          <c:w val="0.81236472415431671"/>
          <c:h val="0.79488916517014319"/>
        </c:manualLayout>
      </c:layout>
      <c:barChart>
        <c:barDir val="bar"/>
        <c:grouping val="clustered"/>
        <c:varyColors val="0"/>
        <c:ser>
          <c:idx val="2"/>
          <c:order val="0"/>
          <c:tx>
            <c:strRef>
              <c:f>'actividades por mercados'!$D$33</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'actividades por mercados'!$B$34:$B$49</c:f>
              <c:strCache>
                <c:ptCount val="16"/>
                <c:pt idx="0">
                  <c:v>Alemania</c:v>
                </c:pt>
                <c:pt idx="1">
                  <c:v>Francia</c:v>
                </c:pt>
                <c:pt idx="2">
                  <c:v>Suiza + Austria</c:v>
                </c:pt>
                <c:pt idx="3">
                  <c:v>Península</c:v>
                </c:pt>
                <c:pt idx="4">
                  <c:v>España</c:v>
                </c:pt>
                <c:pt idx="5">
                  <c:v>Italia</c:v>
                </c:pt>
                <c:pt idx="6">
                  <c:v>Rusia</c:v>
                </c:pt>
                <c:pt idx="7">
                  <c:v>Finlandia</c:v>
                </c:pt>
                <c:pt idx="8">
                  <c:v>Todos los países</c:v>
                </c:pt>
                <c:pt idx="9">
                  <c:v>Holanda</c:v>
                </c:pt>
                <c:pt idx="10">
                  <c:v>Dinamarca</c:v>
                </c:pt>
                <c:pt idx="11">
                  <c:v>Noruega</c:v>
                </c:pt>
                <c:pt idx="12">
                  <c:v>Bélgica</c:v>
                </c:pt>
                <c:pt idx="13">
                  <c:v>Irlanda</c:v>
                </c:pt>
                <c:pt idx="14">
                  <c:v>Suecia</c:v>
                </c:pt>
                <c:pt idx="15">
                  <c:v>Reino Unido</c:v>
                </c:pt>
              </c:strCache>
            </c:strRef>
          </c:cat>
          <c:val>
            <c:numRef>
              <c:f>'actividades por mercados'!$D$34:$D$49</c:f>
              <c:numCache>
                <c:formatCode>0.0</c:formatCode>
                <c:ptCount val="16"/>
                <c:pt idx="0">
                  <c:v>78.763440860215056</c:v>
                </c:pt>
                <c:pt idx="1">
                  <c:v>72.860635696821518</c:v>
                </c:pt>
                <c:pt idx="2">
                  <c:v>75.799086757990864</c:v>
                </c:pt>
                <c:pt idx="3">
                  <c:v>65.525982256020285</c:v>
                </c:pt>
                <c:pt idx="4">
                  <c:v>64.941466420209494</c:v>
                </c:pt>
                <c:pt idx="5">
                  <c:v>59.523809523809526</c:v>
                </c:pt>
                <c:pt idx="6">
                  <c:v>58.734177215189874</c:v>
                </c:pt>
                <c:pt idx="7">
                  <c:v>62.93706293706294</c:v>
                </c:pt>
                <c:pt idx="8">
                  <c:v>55.927272727272729</c:v>
                </c:pt>
                <c:pt idx="9">
                  <c:v>64.329268292682926</c:v>
                </c:pt>
                <c:pt idx="10">
                  <c:v>57.142857142857146</c:v>
                </c:pt>
                <c:pt idx="11">
                  <c:v>48.561151079136692</c:v>
                </c:pt>
                <c:pt idx="12">
                  <c:v>51.612903225806448</c:v>
                </c:pt>
                <c:pt idx="13">
                  <c:v>49.090909090909093</c:v>
                </c:pt>
                <c:pt idx="14">
                  <c:v>42.533936651583709</c:v>
                </c:pt>
                <c:pt idx="15">
                  <c:v>40.891186607582469</c:v>
                </c:pt>
              </c:numCache>
            </c:numRef>
          </c:val>
          <c:extLst>
            <c:ext xmlns:c16="http://schemas.microsoft.com/office/drawing/2014/chart" uri="{C3380CC4-5D6E-409C-BE32-E72D297353CC}">
              <c16:uniqueId val="{00000000-F783-45CC-A5B5-5CE41132AC6B}"/>
            </c:ext>
          </c:extLst>
        </c:ser>
        <c:ser>
          <c:idx val="0"/>
          <c:order val="1"/>
          <c:tx>
            <c:strRef>
              <c:f>'actividades por mercados'!$E$33</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'actividades por mercados'!$B$34:$B$49</c:f>
              <c:strCache>
                <c:ptCount val="16"/>
                <c:pt idx="0">
                  <c:v>Alemania</c:v>
                </c:pt>
                <c:pt idx="1">
                  <c:v>Francia</c:v>
                </c:pt>
                <c:pt idx="2">
                  <c:v>Suiza + Austria</c:v>
                </c:pt>
                <c:pt idx="3">
                  <c:v>Península</c:v>
                </c:pt>
                <c:pt idx="4">
                  <c:v>España</c:v>
                </c:pt>
                <c:pt idx="5">
                  <c:v>Italia</c:v>
                </c:pt>
                <c:pt idx="6">
                  <c:v>Rusia</c:v>
                </c:pt>
                <c:pt idx="7">
                  <c:v>Finlandia</c:v>
                </c:pt>
                <c:pt idx="8">
                  <c:v>Todos los países</c:v>
                </c:pt>
                <c:pt idx="9">
                  <c:v>Holanda</c:v>
                </c:pt>
                <c:pt idx="10">
                  <c:v>Dinamarca</c:v>
                </c:pt>
                <c:pt idx="11">
                  <c:v>Noruega</c:v>
                </c:pt>
                <c:pt idx="12">
                  <c:v>Bélgica</c:v>
                </c:pt>
                <c:pt idx="13">
                  <c:v>Irlanda</c:v>
                </c:pt>
                <c:pt idx="14">
                  <c:v>Suecia</c:v>
                </c:pt>
                <c:pt idx="15">
                  <c:v>Reino Unido</c:v>
                </c:pt>
              </c:strCache>
            </c:strRef>
          </c:cat>
          <c:val>
            <c:numRef>
              <c:f>'actividades por mercados'!$E$34:$E$49</c:f>
              <c:numCache>
                <c:formatCode>0.0</c:formatCode>
                <c:ptCount val="16"/>
                <c:pt idx="0">
                  <c:v>75.938803894297635</c:v>
                </c:pt>
                <c:pt idx="1">
                  <c:v>74.208144796380097</c:v>
                </c:pt>
                <c:pt idx="2">
                  <c:v>73.488372093023258</c:v>
                </c:pt>
                <c:pt idx="3">
                  <c:v>71.132764920828265</c:v>
                </c:pt>
                <c:pt idx="4">
                  <c:v>70.693779904306226</c:v>
                </c:pt>
                <c:pt idx="5">
                  <c:v>57.344632768361578</c:v>
                </c:pt>
                <c:pt idx="6">
                  <c:v>56.88073394495413</c:v>
                </c:pt>
                <c:pt idx="7">
                  <c:v>56.626506024096393</c:v>
                </c:pt>
                <c:pt idx="8">
                  <c:v>56.245454545454542</c:v>
                </c:pt>
                <c:pt idx="9">
                  <c:v>55.492957746478879</c:v>
                </c:pt>
                <c:pt idx="10">
                  <c:v>51.037344398340245</c:v>
                </c:pt>
                <c:pt idx="11">
                  <c:v>50.442477876106196</c:v>
                </c:pt>
                <c:pt idx="12">
                  <c:v>49.435028248587571</c:v>
                </c:pt>
                <c:pt idx="13">
                  <c:v>48.780487804878049</c:v>
                </c:pt>
                <c:pt idx="14">
                  <c:v>42.857142857142854</c:v>
                </c:pt>
                <c:pt idx="15">
                  <c:v>42.116579073100816</c:v>
                </c:pt>
              </c:numCache>
            </c:numRef>
          </c:val>
          <c:extLst>
            <c:ext xmlns:c16="http://schemas.microsoft.com/office/drawing/2014/chart" uri="{C3380CC4-5D6E-409C-BE32-E72D297353CC}">
              <c16:uniqueId val="{00000001-F783-45CC-A5B5-5CE41132AC6B}"/>
            </c:ext>
          </c:extLst>
        </c:ser>
        <c:dLbls>
          <c:showLegendKey val="0"/>
          <c:showVal val="0"/>
          <c:showCatName val="0"/>
          <c:showSerName val="0"/>
          <c:showPercent val="0"/>
          <c:showBubbleSize val="0"/>
        </c:dLbls>
        <c:gapWidth val="35"/>
        <c:axId val="-212028368"/>
        <c:axId val="-212000080"/>
      </c:barChart>
      <c:barChart>
        <c:barDir val="bar"/>
        <c:grouping val="clustered"/>
        <c:varyColors val="0"/>
        <c:ser>
          <c:idx val="3"/>
          <c:order val="2"/>
          <c:tx>
            <c:strRef>
              <c:f>'actividades por mercados'!$G$33</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F783-45CC-A5B5-5CE41132AC6B}"/>
              </c:ext>
            </c:extLst>
          </c:dPt>
          <c:dPt>
            <c:idx val="1"/>
            <c:invertIfNegative val="0"/>
            <c:bubble3D val="0"/>
            <c:spPr>
              <a:noFill/>
            </c:spPr>
            <c:extLst>
              <c:ext xmlns:c16="http://schemas.microsoft.com/office/drawing/2014/chart" uri="{C3380CC4-5D6E-409C-BE32-E72D297353CC}">
                <c16:uniqueId val="{00000005-F783-45CC-A5B5-5CE41132AC6B}"/>
              </c:ext>
            </c:extLst>
          </c:dPt>
          <c:dPt>
            <c:idx val="2"/>
            <c:invertIfNegative val="0"/>
            <c:bubble3D val="0"/>
            <c:spPr>
              <a:noFill/>
            </c:spPr>
            <c:extLst>
              <c:ext xmlns:c16="http://schemas.microsoft.com/office/drawing/2014/chart" uri="{C3380CC4-5D6E-409C-BE32-E72D297353CC}">
                <c16:uniqueId val="{00000007-F783-45CC-A5B5-5CE41132AC6B}"/>
              </c:ext>
            </c:extLst>
          </c:dPt>
          <c:dPt>
            <c:idx val="3"/>
            <c:invertIfNegative val="0"/>
            <c:bubble3D val="0"/>
            <c:spPr>
              <a:noFill/>
            </c:spPr>
            <c:extLst>
              <c:ext xmlns:c16="http://schemas.microsoft.com/office/drawing/2014/chart" uri="{C3380CC4-5D6E-409C-BE32-E72D297353CC}">
                <c16:uniqueId val="{00000009-F783-45CC-A5B5-5CE41132AC6B}"/>
              </c:ext>
            </c:extLst>
          </c:dPt>
          <c:dPt>
            <c:idx val="4"/>
            <c:invertIfNegative val="0"/>
            <c:bubble3D val="0"/>
            <c:spPr>
              <a:noFill/>
            </c:spPr>
            <c:extLst>
              <c:ext xmlns:c16="http://schemas.microsoft.com/office/drawing/2014/chart" uri="{C3380CC4-5D6E-409C-BE32-E72D297353CC}">
                <c16:uniqueId val="{0000000B-F783-45CC-A5B5-5CE41132AC6B}"/>
              </c:ext>
            </c:extLst>
          </c:dPt>
          <c:dPt>
            <c:idx val="5"/>
            <c:invertIfNegative val="0"/>
            <c:bubble3D val="0"/>
            <c:spPr>
              <a:noFill/>
            </c:spPr>
            <c:extLst>
              <c:ext xmlns:c16="http://schemas.microsoft.com/office/drawing/2014/chart" uri="{C3380CC4-5D6E-409C-BE32-E72D297353CC}">
                <c16:uniqueId val="{0000000D-F783-45CC-A5B5-5CE41132AC6B}"/>
              </c:ext>
            </c:extLst>
          </c:dPt>
          <c:dPt>
            <c:idx val="6"/>
            <c:invertIfNegative val="0"/>
            <c:bubble3D val="0"/>
            <c:spPr>
              <a:noFill/>
            </c:spPr>
            <c:extLst>
              <c:ext xmlns:c16="http://schemas.microsoft.com/office/drawing/2014/chart" uri="{C3380CC4-5D6E-409C-BE32-E72D297353CC}">
                <c16:uniqueId val="{0000000F-F783-45CC-A5B5-5CE41132AC6B}"/>
              </c:ext>
            </c:extLst>
          </c:dPt>
          <c:dPt>
            <c:idx val="7"/>
            <c:invertIfNegative val="0"/>
            <c:bubble3D val="0"/>
            <c:spPr>
              <a:noFill/>
            </c:spPr>
            <c:extLst>
              <c:ext xmlns:c16="http://schemas.microsoft.com/office/drawing/2014/chart" uri="{C3380CC4-5D6E-409C-BE32-E72D297353CC}">
                <c16:uniqueId val="{00000011-F783-45CC-A5B5-5CE41132AC6B}"/>
              </c:ext>
            </c:extLst>
          </c:dPt>
          <c:dPt>
            <c:idx val="8"/>
            <c:invertIfNegative val="0"/>
            <c:bubble3D val="0"/>
            <c:spPr>
              <a:noFill/>
            </c:spPr>
            <c:extLst>
              <c:ext xmlns:c16="http://schemas.microsoft.com/office/drawing/2014/chart" uri="{C3380CC4-5D6E-409C-BE32-E72D297353CC}">
                <c16:uniqueId val="{00000013-F783-45CC-A5B5-5CE41132AC6B}"/>
              </c:ext>
            </c:extLst>
          </c:dPt>
          <c:dPt>
            <c:idx val="9"/>
            <c:invertIfNegative val="0"/>
            <c:bubble3D val="0"/>
            <c:spPr>
              <a:noFill/>
            </c:spPr>
            <c:extLst>
              <c:ext xmlns:c16="http://schemas.microsoft.com/office/drawing/2014/chart" uri="{C3380CC4-5D6E-409C-BE32-E72D297353CC}">
                <c16:uniqueId val="{00000015-F783-45CC-A5B5-5CE41132AC6B}"/>
              </c:ext>
            </c:extLst>
          </c:dPt>
          <c:dPt>
            <c:idx val="10"/>
            <c:invertIfNegative val="0"/>
            <c:bubble3D val="0"/>
            <c:spPr>
              <a:noFill/>
            </c:spPr>
            <c:extLst>
              <c:ext xmlns:c16="http://schemas.microsoft.com/office/drawing/2014/chart" uri="{C3380CC4-5D6E-409C-BE32-E72D297353CC}">
                <c16:uniqueId val="{00000017-F783-45CC-A5B5-5CE41132AC6B}"/>
              </c:ext>
            </c:extLst>
          </c:dPt>
          <c:dPt>
            <c:idx val="11"/>
            <c:invertIfNegative val="0"/>
            <c:bubble3D val="0"/>
            <c:spPr>
              <a:noFill/>
            </c:spPr>
            <c:extLst>
              <c:ext xmlns:c16="http://schemas.microsoft.com/office/drawing/2014/chart" uri="{C3380CC4-5D6E-409C-BE32-E72D297353CC}">
                <c16:uniqueId val="{00000019-F783-45CC-A5B5-5CE41132AC6B}"/>
              </c:ext>
            </c:extLst>
          </c:dPt>
          <c:dPt>
            <c:idx val="12"/>
            <c:invertIfNegative val="0"/>
            <c:bubble3D val="0"/>
            <c:spPr>
              <a:noFill/>
            </c:spPr>
            <c:extLst>
              <c:ext xmlns:c16="http://schemas.microsoft.com/office/drawing/2014/chart" uri="{C3380CC4-5D6E-409C-BE32-E72D297353CC}">
                <c16:uniqueId val="{0000001B-F783-45CC-A5B5-5CE41132AC6B}"/>
              </c:ext>
            </c:extLst>
          </c:dPt>
          <c:dPt>
            <c:idx val="13"/>
            <c:invertIfNegative val="0"/>
            <c:bubble3D val="0"/>
            <c:spPr>
              <a:noFill/>
            </c:spPr>
            <c:extLst>
              <c:ext xmlns:c16="http://schemas.microsoft.com/office/drawing/2014/chart" uri="{C3380CC4-5D6E-409C-BE32-E72D297353CC}">
                <c16:uniqueId val="{0000001D-F783-45CC-A5B5-5CE41132AC6B}"/>
              </c:ext>
            </c:extLst>
          </c:dPt>
          <c:dPt>
            <c:idx val="14"/>
            <c:invertIfNegative val="0"/>
            <c:bubble3D val="0"/>
            <c:spPr>
              <a:noFill/>
            </c:spPr>
            <c:extLst>
              <c:ext xmlns:c16="http://schemas.microsoft.com/office/drawing/2014/chart" uri="{C3380CC4-5D6E-409C-BE32-E72D297353CC}">
                <c16:uniqueId val="{0000001F-F783-45CC-A5B5-5CE41132AC6B}"/>
              </c:ext>
            </c:extLst>
          </c:dPt>
          <c:dPt>
            <c:idx val="15"/>
            <c:invertIfNegative val="0"/>
            <c:bubble3D val="0"/>
            <c:spPr>
              <a:noFill/>
            </c:spPr>
            <c:extLst>
              <c:ext xmlns:c16="http://schemas.microsoft.com/office/drawing/2014/chart" uri="{C3380CC4-5D6E-409C-BE32-E72D297353CC}">
                <c16:uniqueId val="{00000021-F783-45CC-A5B5-5CE41132AC6B}"/>
              </c:ext>
            </c:extLst>
          </c:dPt>
          <c:dPt>
            <c:idx val="17"/>
            <c:invertIfNegative val="0"/>
            <c:bubble3D val="0"/>
            <c:spPr>
              <a:noFill/>
            </c:spPr>
            <c:extLst>
              <c:ext xmlns:c16="http://schemas.microsoft.com/office/drawing/2014/chart" uri="{C3380CC4-5D6E-409C-BE32-E72D297353CC}">
                <c16:uniqueId val="{00000025-F783-45CC-A5B5-5CE41132AC6B}"/>
              </c:ext>
            </c:extLst>
          </c:dPt>
          <c:dLbls>
            <c:dLbl>
              <c:idx val="1"/>
              <c:layout>
                <c:manualLayout>
                  <c:x val="-6.3333747923064898E-2"/>
                  <c:y val="1.5594541910331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83-45CC-A5B5-5CE41132AC6B}"/>
                </c:ext>
              </c:extLst>
            </c:dLbl>
            <c:dLbl>
              <c:idx val="3"/>
              <c:layout>
                <c:manualLayout>
                  <c:x val="-6.38785826133823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83-45CC-A5B5-5CE41132AC6B}"/>
                </c:ext>
              </c:extLst>
            </c:dLbl>
            <c:dLbl>
              <c:idx val="4"/>
              <c:layout>
                <c:manualLayout>
                  <c:x val="-6.390307529906270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83-45CC-A5B5-5CE41132AC6B}"/>
                </c:ext>
              </c:extLst>
            </c:dLbl>
            <c:dLbl>
              <c:idx val="8"/>
              <c:layout>
                <c:manualLayout>
                  <c:x val="-6.3229654008923247E-2"/>
                  <c:y val="1.1435865292817959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783-45CC-A5B5-5CE41132AC6B}"/>
                </c:ext>
              </c:extLst>
            </c:dLbl>
            <c:dLbl>
              <c:idx val="11"/>
              <c:layout>
                <c:manualLayout>
                  <c:x val="-6.5118269693809544E-2"/>
                  <c:y val="1.55945419103325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783-45CC-A5B5-5CE41132AC6B}"/>
                </c:ext>
              </c:extLst>
            </c:dLbl>
            <c:dLbl>
              <c:idx val="14"/>
              <c:layout>
                <c:manualLayout>
                  <c:x val="-6.3245217069616E-2"/>
                  <c:y val="3.1190311737348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783-45CC-A5B5-5CE41132AC6B}"/>
                </c:ext>
              </c:extLst>
            </c:dLbl>
            <c:dLbl>
              <c:idx val="15"/>
              <c:layout>
                <c:manualLayout>
                  <c:x val="-6.342687115507889E-2"/>
                  <c:y val="1.55945419103313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F783-45CC-A5B5-5CE41132AC6B}"/>
                </c:ext>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'actividades por mercados'!$B$34:$B$49</c:f>
              <c:strCache>
                <c:ptCount val="16"/>
                <c:pt idx="0">
                  <c:v>Alemania</c:v>
                </c:pt>
                <c:pt idx="1">
                  <c:v>Francia</c:v>
                </c:pt>
                <c:pt idx="2">
                  <c:v>Suiza + Austria</c:v>
                </c:pt>
                <c:pt idx="3">
                  <c:v>Península</c:v>
                </c:pt>
                <c:pt idx="4">
                  <c:v>España</c:v>
                </c:pt>
                <c:pt idx="5">
                  <c:v>Italia</c:v>
                </c:pt>
                <c:pt idx="6">
                  <c:v>Rusia</c:v>
                </c:pt>
                <c:pt idx="7">
                  <c:v>Finlandia</c:v>
                </c:pt>
                <c:pt idx="8">
                  <c:v>Todos los países</c:v>
                </c:pt>
                <c:pt idx="9">
                  <c:v>Holanda</c:v>
                </c:pt>
                <c:pt idx="10">
                  <c:v>Dinamarca</c:v>
                </c:pt>
                <c:pt idx="11">
                  <c:v>Noruega</c:v>
                </c:pt>
                <c:pt idx="12">
                  <c:v>Bélgica</c:v>
                </c:pt>
                <c:pt idx="13">
                  <c:v>Irlanda</c:v>
                </c:pt>
                <c:pt idx="14">
                  <c:v>Suecia</c:v>
                </c:pt>
                <c:pt idx="15">
                  <c:v>Reino Unido</c:v>
                </c:pt>
              </c:strCache>
            </c:strRef>
          </c:cat>
          <c:val>
            <c:numRef>
              <c:f>'actividades por mercados'!$G$34:$G$49</c:f>
              <c:numCache>
                <c:formatCode>0.0%</c:formatCode>
                <c:ptCount val="16"/>
                <c:pt idx="0">
                  <c:v>-3.5862285028030016E-2</c:v>
                </c:pt>
                <c:pt idx="1">
                  <c:v>1.8494336299310632E-2</c:v>
                </c:pt>
                <c:pt idx="2">
                  <c:v>-3.0484729616138906E-2</c:v>
                </c:pt>
                <c:pt idx="3">
                  <c:v>8.5565793472601515E-2</c:v>
                </c:pt>
                <c:pt idx="4">
                  <c:v>8.8576895490407814E-2</c:v>
                </c:pt>
                <c:pt idx="5">
                  <c:v>-3.6610169491525513E-2</c:v>
                </c:pt>
                <c:pt idx="6">
                  <c:v>-3.155646947168611E-2</c:v>
                </c:pt>
                <c:pt idx="7">
                  <c:v>-0.10026773761713514</c:v>
                </c:pt>
                <c:pt idx="8">
                  <c:v>5.6892067620284426E-3</c:v>
                </c:pt>
                <c:pt idx="9">
                  <c:v>-0.13736065683198706</c:v>
                </c:pt>
                <c:pt idx="10">
                  <c:v>-0.10684647302904571</c:v>
                </c:pt>
                <c:pt idx="11">
                  <c:v>3.8741396263520134E-2</c:v>
                </c:pt>
                <c:pt idx="12">
                  <c:v>-4.2196327683615809E-2</c:v>
                </c:pt>
                <c:pt idx="13">
                  <c:v>-6.3233965672990777E-3</c:v>
                </c:pt>
                <c:pt idx="14">
                  <c:v>7.5987841945288626E-3</c:v>
                </c:pt>
                <c:pt idx="15">
                  <c:v>2.9967153491484266E-2</c:v>
                </c:pt>
              </c:numCache>
            </c:numRef>
          </c:val>
          <c:extLst>
            <c:ext xmlns:c16="http://schemas.microsoft.com/office/drawing/2014/chart" uri="{C3380CC4-5D6E-409C-BE32-E72D297353CC}">
              <c16:uniqueId val="{00000026-F783-45CC-A5B5-5CE41132AC6B}"/>
            </c:ext>
          </c:extLst>
        </c:ser>
        <c:dLbls>
          <c:showLegendKey val="0"/>
          <c:showVal val="0"/>
          <c:showCatName val="0"/>
          <c:showSerName val="0"/>
          <c:showPercent val="0"/>
          <c:showBubbleSize val="0"/>
        </c:dLbls>
        <c:gapWidth val="35"/>
        <c:axId val="-212021296"/>
        <c:axId val="-212006608"/>
      </c:barChart>
      <c:catAx>
        <c:axId val="-212028368"/>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00080"/>
        <c:crosses val="autoZero"/>
        <c:auto val="1"/>
        <c:lblAlgn val="ctr"/>
        <c:lblOffset val="1000"/>
        <c:noMultiLvlLbl val="0"/>
      </c:catAx>
      <c:valAx>
        <c:axId val="-212000080"/>
        <c:scaling>
          <c:orientation val="minMax"/>
        </c:scaling>
        <c:delete val="1"/>
        <c:axPos val="t"/>
        <c:numFmt formatCode="0.0" sourceLinked="1"/>
        <c:majorTickMark val="out"/>
        <c:minorTickMark val="none"/>
        <c:tickLblPos val="none"/>
        <c:crossAx val="-212028368"/>
        <c:crosses val="autoZero"/>
        <c:crossBetween val="between"/>
      </c:valAx>
      <c:valAx>
        <c:axId val="-212006608"/>
        <c:scaling>
          <c:orientation val="minMax"/>
        </c:scaling>
        <c:delete val="1"/>
        <c:axPos val="t"/>
        <c:numFmt formatCode="0.0%" sourceLinked="1"/>
        <c:majorTickMark val="out"/>
        <c:minorTickMark val="none"/>
        <c:tickLblPos val="none"/>
        <c:crossAx val="-212021296"/>
        <c:crosses val="autoZero"/>
        <c:crossBetween val="between"/>
      </c:valAx>
      <c:catAx>
        <c:axId val="-212021296"/>
        <c:scaling>
          <c:orientation val="maxMin"/>
        </c:scaling>
        <c:delete val="1"/>
        <c:axPos val="r"/>
        <c:numFmt formatCode="General" sourceLinked="1"/>
        <c:majorTickMark val="out"/>
        <c:minorTickMark val="none"/>
        <c:tickLblPos val="none"/>
        <c:crossAx val="-212006608"/>
        <c:crosses val="max"/>
        <c:auto val="1"/>
        <c:lblAlgn val="ctr"/>
        <c:lblOffset val="100"/>
        <c:noMultiLvlLbl val="0"/>
      </c:catAx>
      <c:spPr>
        <a:noFill/>
      </c:spPr>
    </c:plotArea>
    <c:legend>
      <c:legendPos val="t"/>
      <c:layout>
        <c:manualLayout>
          <c:xMode val="edge"/>
          <c:yMode val="edge"/>
          <c:x val="0"/>
          <c:y val="7.4173780908965328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138827646544178"/>
          <c:y val="0.1346822095863198"/>
          <c:w val="0.55336426946631667"/>
          <c:h val="0.82597445218045284"/>
        </c:manualLayout>
      </c:layout>
      <c:barChart>
        <c:barDir val="bar"/>
        <c:grouping val="clustered"/>
        <c:varyColors val="0"/>
        <c:ser>
          <c:idx val="2"/>
          <c:order val="0"/>
          <c:tx>
            <c:strRef>
              <c:f>'Información sobre actividades'!$E$5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('Información sobre actividades'!$B$9,'Información sobre actividades'!$B$6,'Información sobre actividades'!$B$15,'Información sobre actividades'!$B$10,'Información sobre actividades'!$B$19,'Información sobre actividades'!$B$18:$B$24,'Información sobre actividades'!$B$27:$B$30)</c:f>
              <c:strCache>
                <c:ptCount val="16"/>
                <c:pt idx="0">
                  <c:v>Alojamiento</c:v>
                </c:pt>
                <c:pt idx="1">
                  <c:v>Internet</c:v>
                </c:pt>
                <c:pt idx="2">
                  <c:v>Agente viajes</c:v>
                </c:pt>
                <c:pt idx="3">
                  <c:v>Publicidad/información escrita</c:v>
                </c:pt>
                <c:pt idx="4">
                  <c:v>Oferentes</c:v>
                </c:pt>
                <c:pt idx="5">
                  <c:v>Conocidos</c:v>
                </c:pt>
                <c:pt idx="6">
                  <c:v>Oferentes</c:v>
                </c:pt>
                <c:pt idx="7">
                  <c:v>Lugar público: calle, playa, puertos</c:v>
                </c:pt>
                <c:pt idx="8">
                  <c:v>Empresa oferente</c:v>
                </c:pt>
                <c:pt idx="9">
                  <c:v>En el lugar de la oferta</c:v>
                </c:pt>
                <c:pt idx="10">
                  <c:v>Privado/experiencia propia</c:v>
                </c:pt>
                <c:pt idx="11">
                  <c:v>Punto información turística</c:v>
                </c:pt>
                <c:pt idx="12">
                  <c:v>Otras empresas relacionadas</c:v>
                </c:pt>
                <c:pt idx="13">
                  <c:v>Asociaciones/club/escuela</c:v>
                </c:pt>
                <c:pt idx="14">
                  <c:v>Grupo organizado</c:v>
                </c:pt>
                <c:pt idx="15">
                  <c:v>Comercio especializado</c:v>
                </c:pt>
              </c:strCache>
            </c:strRef>
          </c:cat>
          <c:val>
            <c:numRef>
              <c:f>('Información sobre actividades'!$E$6:$E$6,'Información sobre actividades'!$E$15,'Información sobre actividades'!$E$10,'Información sobre actividades'!$E$19,'Información sobre actividades'!$E$18:$E$24,'Información sobre actividades'!$E$27:$E$30)</c:f>
              <c:numCache>
                <c:formatCode>0.0</c:formatCode>
                <c:ptCount val="15"/>
                <c:pt idx="0">
                  <c:v>17.781818181818181</c:v>
                </c:pt>
                <c:pt idx="1">
                  <c:v>8.3181818181818183</c:v>
                </c:pt>
                <c:pt idx="2">
                  <c:v>8.9727272727272727</c:v>
                </c:pt>
                <c:pt idx="3">
                  <c:v>3.8272727272727276</c:v>
                </c:pt>
                <c:pt idx="4">
                  <c:v>4.0090909090909097</c:v>
                </c:pt>
                <c:pt idx="5">
                  <c:v>3.8272727272727276</c:v>
                </c:pt>
                <c:pt idx="6">
                  <c:v>1.8454545454545457</c:v>
                </c:pt>
                <c:pt idx="7">
                  <c:v>1.5272727272727273</c:v>
                </c:pt>
                <c:pt idx="8">
                  <c:v>0.45454545454545453</c:v>
                </c:pt>
                <c:pt idx="9">
                  <c:v>2.9636363636363638</c:v>
                </c:pt>
                <c:pt idx="10">
                  <c:v>2.1545454545454543</c:v>
                </c:pt>
                <c:pt idx="11">
                  <c:v>0.46363636363636362</c:v>
                </c:pt>
                <c:pt idx="12">
                  <c:v>0.2</c:v>
                </c:pt>
                <c:pt idx="13">
                  <c:v>4.5454545454545456E-2</c:v>
                </c:pt>
                <c:pt idx="14">
                  <c:v>0</c:v>
                </c:pt>
              </c:numCache>
            </c:numRef>
          </c:val>
          <c:extLst>
            <c:ext xmlns:c16="http://schemas.microsoft.com/office/drawing/2014/chart" uri="{C3380CC4-5D6E-409C-BE32-E72D297353CC}">
              <c16:uniqueId val="{00000000-B8F2-4EF4-BCEC-08029C40EA6B}"/>
            </c:ext>
          </c:extLst>
        </c:ser>
        <c:ser>
          <c:idx val="0"/>
          <c:order val="1"/>
          <c:tx>
            <c:strRef>
              <c:f>'Información sobre actividades'!$D$5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('Información sobre actividades'!$B$9,'Información sobre actividades'!$B$6,'Información sobre actividades'!$B$15,'Información sobre actividades'!$B$10,'Información sobre actividades'!$B$19,'Información sobre actividades'!$B$18:$B$24,'Información sobre actividades'!$B$27:$B$30)</c:f>
              <c:strCache>
                <c:ptCount val="16"/>
                <c:pt idx="0">
                  <c:v>Alojamiento</c:v>
                </c:pt>
                <c:pt idx="1">
                  <c:v>Internet</c:v>
                </c:pt>
                <c:pt idx="2">
                  <c:v>Agente viajes</c:v>
                </c:pt>
                <c:pt idx="3">
                  <c:v>Publicidad/información escrita</c:v>
                </c:pt>
                <c:pt idx="4">
                  <c:v>Oferentes</c:v>
                </c:pt>
                <c:pt idx="5">
                  <c:v>Conocidos</c:v>
                </c:pt>
                <c:pt idx="6">
                  <c:v>Oferentes</c:v>
                </c:pt>
                <c:pt idx="7">
                  <c:v>Lugar público: calle, playa, puertos</c:v>
                </c:pt>
                <c:pt idx="8">
                  <c:v>Empresa oferente</c:v>
                </c:pt>
                <c:pt idx="9">
                  <c:v>En el lugar de la oferta</c:v>
                </c:pt>
                <c:pt idx="10">
                  <c:v>Privado/experiencia propia</c:v>
                </c:pt>
                <c:pt idx="11">
                  <c:v>Punto información turística</c:v>
                </c:pt>
                <c:pt idx="12">
                  <c:v>Otras empresas relacionadas</c:v>
                </c:pt>
                <c:pt idx="13">
                  <c:v>Asociaciones/club/escuela</c:v>
                </c:pt>
                <c:pt idx="14">
                  <c:v>Grupo organizado</c:v>
                </c:pt>
                <c:pt idx="15">
                  <c:v>Comercio especializado</c:v>
                </c:pt>
              </c:strCache>
            </c:strRef>
          </c:cat>
          <c:val>
            <c:numRef>
              <c:f>('Información sobre actividades'!$D$9,'Información sobre actividades'!$D$6,'Información sobre actividades'!$D$15,'Información sobre actividades'!$D$10,'Información sobre actividades'!$D$19,'Información sobre actividades'!$D$18:$D$24,'Información sobre actividades'!$D$27:$D$30)</c:f>
              <c:numCache>
                <c:formatCode>0.0</c:formatCode>
                <c:ptCount val="16"/>
                <c:pt idx="0">
                  <c:v>13</c:v>
                </c:pt>
                <c:pt idx="1">
                  <c:v>15.572727272727272</c:v>
                </c:pt>
                <c:pt idx="2">
                  <c:v>9.7727272727272734</c:v>
                </c:pt>
                <c:pt idx="3">
                  <c:v>7.9363636363636365</c:v>
                </c:pt>
                <c:pt idx="4">
                  <c:v>3.9363636363636365</c:v>
                </c:pt>
                <c:pt idx="5">
                  <c:v>3.1545454545454548</c:v>
                </c:pt>
                <c:pt idx="6">
                  <c:v>3.9363636363636365</c:v>
                </c:pt>
                <c:pt idx="7">
                  <c:v>1.9818181818181819</c:v>
                </c:pt>
                <c:pt idx="8">
                  <c:v>1.4</c:v>
                </c:pt>
                <c:pt idx="9">
                  <c:v>0.55454545454545456</c:v>
                </c:pt>
                <c:pt idx="10">
                  <c:v>2.7454545454545456</c:v>
                </c:pt>
                <c:pt idx="11">
                  <c:v>2.0727272727272728</c:v>
                </c:pt>
                <c:pt idx="12">
                  <c:v>0.20909090909090908</c:v>
                </c:pt>
                <c:pt idx="13">
                  <c:v>6.363636363636363E-2</c:v>
                </c:pt>
                <c:pt idx="14">
                  <c:v>9.0909090909090905E-3</c:v>
                </c:pt>
                <c:pt idx="15">
                  <c:v>0</c:v>
                </c:pt>
              </c:numCache>
            </c:numRef>
          </c:val>
          <c:extLst>
            <c:ext xmlns:c16="http://schemas.microsoft.com/office/drawing/2014/chart" uri="{C3380CC4-5D6E-409C-BE32-E72D297353CC}">
              <c16:uniqueId val="{00000001-B8F2-4EF4-BCEC-08029C40EA6B}"/>
            </c:ext>
          </c:extLst>
        </c:ser>
        <c:dLbls>
          <c:showLegendKey val="0"/>
          <c:showVal val="0"/>
          <c:showCatName val="0"/>
          <c:showSerName val="0"/>
          <c:showPercent val="0"/>
          <c:showBubbleSize val="0"/>
        </c:dLbls>
        <c:gapWidth val="35"/>
        <c:axId val="-212012048"/>
        <c:axId val="-212002256"/>
      </c:barChart>
      <c:catAx>
        <c:axId val="-212012048"/>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02256"/>
        <c:crosses val="autoZero"/>
        <c:auto val="1"/>
        <c:lblAlgn val="ctr"/>
        <c:lblOffset val="0"/>
        <c:noMultiLvlLbl val="0"/>
      </c:catAx>
      <c:valAx>
        <c:axId val="-212002256"/>
        <c:scaling>
          <c:orientation val="minMax"/>
        </c:scaling>
        <c:delete val="1"/>
        <c:axPos val="t"/>
        <c:numFmt formatCode="0.0" sourceLinked="1"/>
        <c:majorTickMark val="out"/>
        <c:minorTickMark val="none"/>
        <c:tickLblPos val="none"/>
        <c:crossAx val="-212012048"/>
        <c:crosses val="autoZero"/>
        <c:crossBetween val="between"/>
      </c:valAx>
      <c:spPr>
        <a:noFill/>
      </c:spPr>
    </c:plotArea>
    <c:legend>
      <c:legendPos val="t"/>
      <c:layout>
        <c:manualLayout>
          <c:xMode val="edge"/>
          <c:yMode val="edge"/>
          <c:x val="0"/>
          <c:y val="5.429583964811923E-2"/>
          <c:w val="0.4210093710240112"/>
          <c:h val="3.5272855726608703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138827646544178"/>
          <c:y val="0.20028761238419726"/>
          <c:w val="0.55336426946631667"/>
          <c:h val="0.76036904938257532"/>
        </c:manualLayout>
      </c:layout>
      <c:barChart>
        <c:barDir val="bar"/>
        <c:grouping val="clustered"/>
        <c:varyColors val="0"/>
        <c:ser>
          <c:idx val="2"/>
          <c:order val="0"/>
          <c:tx>
            <c:strRef>
              <c:f>'Información sobre actividades'!$E$41</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('Información sobre actividades'!$B$42:$B$42,'Información sobre actividades'!$B$51,'Información sobre actividades'!$B$46,'Información sobre actividades'!$B$55,'Información sobre actividades'!$B$54:$B$60,'Información sobre actividades'!$B$63:$B$67)</c:f>
              <c:strCache>
                <c:ptCount val="16"/>
                <c:pt idx="0">
                  <c:v>Internet</c:v>
                </c:pt>
                <c:pt idx="1">
                  <c:v>Agente viajes</c:v>
                </c:pt>
                <c:pt idx="2">
                  <c:v>Publicidad/información escrita</c:v>
                </c:pt>
                <c:pt idx="3">
                  <c:v>Oferentes</c:v>
                </c:pt>
                <c:pt idx="4">
                  <c:v>Conocidos</c:v>
                </c:pt>
                <c:pt idx="5">
                  <c:v>Oferentes</c:v>
                </c:pt>
                <c:pt idx="6">
                  <c:v>Lugar público: calle, playa, puertos</c:v>
                </c:pt>
                <c:pt idx="7">
                  <c:v>Empresa oferente</c:v>
                </c:pt>
                <c:pt idx="8">
                  <c:v>En el lugar de la oferta</c:v>
                </c:pt>
                <c:pt idx="9">
                  <c:v>Privado/experiencia propia</c:v>
                </c:pt>
                <c:pt idx="10">
                  <c:v>Punto información turística</c:v>
                </c:pt>
                <c:pt idx="11">
                  <c:v>Otras empresas relacionadas</c:v>
                </c:pt>
                <c:pt idx="12">
                  <c:v>Asociaciones/club/escuela</c:v>
                </c:pt>
                <c:pt idx="13">
                  <c:v>Grupo organizado</c:v>
                </c:pt>
                <c:pt idx="14">
                  <c:v>Comercio especializado</c:v>
                </c:pt>
                <c:pt idx="15">
                  <c:v>Otra excursión</c:v>
                </c:pt>
              </c:strCache>
            </c:strRef>
          </c:cat>
          <c:val>
            <c:numRef>
              <c:f>('Información sobre actividades'!$E$42:$E$42,'Información sobre actividades'!$E$51,'Información sobre actividades'!$E$46,'Información sobre actividades'!$E$55,'Información sobre actividades'!$E$54:$E$60,'Información sobre actividades'!$E$63:$E$67)</c:f>
              <c:numCache>
                <c:formatCode>0.0</c:formatCode>
                <c:ptCount val="16"/>
                <c:pt idx="0">
                  <c:v>28.625786623737742</c:v>
                </c:pt>
                <c:pt idx="1">
                  <c:v>13.390897116932534</c:v>
                </c:pt>
                <c:pt idx="2">
                  <c:v>14.444607054002635</c:v>
                </c:pt>
                <c:pt idx="3">
                  <c:v>6.1612761598126733</c:v>
                </c:pt>
                <c:pt idx="4">
                  <c:v>6.4539733645543693</c:v>
                </c:pt>
                <c:pt idx="5">
                  <c:v>6.1612761598126733</c:v>
                </c:pt>
                <c:pt idx="6">
                  <c:v>2.9708766281282011</c:v>
                </c:pt>
                <c:pt idx="7">
                  <c:v>2.4586565198302357</c:v>
                </c:pt>
                <c:pt idx="8">
                  <c:v>0.73174301185423674</c:v>
                </c:pt>
                <c:pt idx="9">
                  <c:v>4.7709644372896234</c:v>
                </c:pt>
                <c:pt idx="10">
                  <c:v>3.4684618761890822</c:v>
                </c:pt>
                <c:pt idx="11">
                  <c:v>0.74637787209132156</c:v>
                </c:pt>
                <c:pt idx="12">
                  <c:v>0.32196692521586417</c:v>
                </c:pt>
                <c:pt idx="13">
                  <c:v>7.3174301185423674E-2</c:v>
                </c:pt>
                <c:pt idx="14">
                  <c:v>0</c:v>
                </c:pt>
                <c:pt idx="15">
                  <c:v>0</c:v>
                </c:pt>
              </c:numCache>
            </c:numRef>
          </c:val>
          <c:extLst>
            <c:ext xmlns:c16="http://schemas.microsoft.com/office/drawing/2014/chart" uri="{C3380CC4-5D6E-409C-BE32-E72D297353CC}">
              <c16:uniqueId val="{00000000-845D-432E-95EF-5D85CE9671A6}"/>
            </c:ext>
          </c:extLst>
        </c:ser>
        <c:ser>
          <c:idx val="0"/>
          <c:order val="1"/>
          <c:tx>
            <c:strRef>
              <c:f>'Información sobre actividades'!$D$41</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('Información sobre actividades'!$B$42:$B$42,'Información sobre actividades'!$B$51,'Información sobre actividades'!$B$46,'Información sobre actividades'!$B$55,'Información sobre actividades'!$B$54:$B$60,'Información sobre actividades'!$B$63:$B$67)</c:f>
              <c:strCache>
                <c:ptCount val="16"/>
                <c:pt idx="0">
                  <c:v>Internet</c:v>
                </c:pt>
                <c:pt idx="1">
                  <c:v>Agente viajes</c:v>
                </c:pt>
                <c:pt idx="2">
                  <c:v>Publicidad/información escrita</c:v>
                </c:pt>
                <c:pt idx="3">
                  <c:v>Oferentes</c:v>
                </c:pt>
                <c:pt idx="4">
                  <c:v>Conocidos</c:v>
                </c:pt>
                <c:pt idx="5">
                  <c:v>Oferentes</c:v>
                </c:pt>
                <c:pt idx="6">
                  <c:v>Lugar público: calle, playa, puertos</c:v>
                </c:pt>
                <c:pt idx="7">
                  <c:v>Empresa oferente</c:v>
                </c:pt>
                <c:pt idx="8">
                  <c:v>En el lugar de la oferta</c:v>
                </c:pt>
                <c:pt idx="9">
                  <c:v>Privado/experiencia propia</c:v>
                </c:pt>
                <c:pt idx="10">
                  <c:v>Punto información turística</c:v>
                </c:pt>
                <c:pt idx="11">
                  <c:v>Otras empresas relacionadas</c:v>
                </c:pt>
                <c:pt idx="12">
                  <c:v>Asociaciones/club/escuela</c:v>
                </c:pt>
                <c:pt idx="13">
                  <c:v>Grupo organizado</c:v>
                </c:pt>
                <c:pt idx="14">
                  <c:v>Comercio especializado</c:v>
                </c:pt>
                <c:pt idx="15">
                  <c:v>Otra excursión</c:v>
                </c:pt>
              </c:strCache>
            </c:strRef>
          </c:cat>
          <c:val>
            <c:numRef>
              <c:f>('Información sobre actividades'!$D$45,'Información sobre actividades'!$D$42,'Información sobre actividades'!$D$51,'Información sobre actividades'!$D$46,'Información sobre actividades'!$D$55,'Información sobre actividades'!$D$54:$D$60,'Información sobre actividades'!$D$63:$D$67)</c:f>
              <c:numCache>
                <c:formatCode>0.0</c:formatCode>
                <c:ptCount val="17"/>
                <c:pt idx="0">
                  <c:v>22.232587064676618</c:v>
                </c:pt>
                <c:pt idx="1">
                  <c:v>26.632462686567163</c:v>
                </c:pt>
                <c:pt idx="2">
                  <c:v>16.713308457711442</c:v>
                </c:pt>
                <c:pt idx="3">
                  <c:v>13.57276119402985</c:v>
                </c:pt>
                <c:pt idx="4">
                  <c:v>6.7319651741293534</c:v>
                </c:pt>
                <c:pt idx="5">
                  <c:v>5.3949004975124382</c:v>
                </c:pt>
                <c:pt idx="6">
                  <c:v>6.7319651741293534</c:v>
                </c:pt>
                <c:pt idx="7">
                  <c:v>3.3893034825870645</c:v>
                </c:pt>
                <c:pt idx="8">
                  <c:v>2.394278606965174</c:v>
                </c:pt>
                <c:pt idx="9">
                  <c:v>0.9483830845771144</c:v>
                </c:pt>
                <c:pt idx="10">
                  <c:v>4.6952736318407959</c:v>
                </c:pt>
                <c:pt idx="11">
                  <c:v>3.544776119402985</c:v>
                </c:pt>
                <c:pt idx="12">
                  <c:v>0.35758706467661694</c:v>
                </c:pt>
                <c:pt idx="13">
                  <c:v>0.10883084577114428</c:v>
                </c:pt>
                <c:pt idx="14">
                  <c:v>1.554726368159204E-2</c:v>
                </c:pt>
                <c:pt idx="15">
                  <c:v>0</c:v>
                </c:pt>
                <c:pt idx="16">
                  <c:v>0</c:v>
                </c:pt>
              </c:numCache>
            </c:numRef>
          </c:val>
          <c:extLst>
            <c:ext xmlns:c16="http://schemas.microsoft.com/office/drawing/2014/chart" uri="{C3380CC4-5D6E-409C-BE32-E72D297353CC}">
              <c16:uniqueId val="{00000001-845D-432E-95EF-5D85CE9671A6}"/>
            </c:ext>
          </c:extLst>
        </c:ser>
        <c:dLbls>
          <c:showLegendKey val="0"/>
          <c:showVal val="0"/>
          <c:showCatName val="0"/>
          <c:showSerName val="0"/>
          <c:showPercent val="0"/>
          <c:showBubbleSize val="0"/>
        </c:dLbls>
        <c:gapWidth val="35"/>
        <c:axId val="-212003344"/>
        <c:axId val="-212026192"/>
      </c:barChart>
      <c:catAx>
        <c:axId val="-212003344"/>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26192"/>
        <c:crosses val="autoZero"/>
        <c:auto val="1"/>
        <c:lblAlgn val="ctr"/>
        <c:lblOffset val="0"/>
        <c:noMultiLvlLbl val="0"/>
      </c:catAx>
      <c:valAx>
        <c:axId val="-212026192"/>
        <c:scaling>
          <c:orientation val="minMax"/>
        </c:scaling>
        <c:delete val="1"/>
        <c:axPos val="t"/>
        <c:numFmt formatCode="0.0" sourceLinked="1"/>
        <c:majorTickMark val="out"/>
        <c:minorTickMark val="none"/>
        <c:tickLblPos val="none"/>
        <c:crossAx val="-212003344"/>
        <c:crosses val="autoZero"/>
        <c:crossBetween val="between"/>
      </c:valAx>
      <c:spPr>
        <a:noFill/>
      </c:spPr>
    </c:plotArea>
    <c:legend>
      <c:legendPos val="t"/>
      <c:layout>
        <c:manualLayout>
          <c:xMode val="edge"/>
          <c:yMode val="edge"/>
          <c:x val="0"/>
          <c:y val="0.13726737848072898"/>
          <c:w val="0.4210093710240112"/>
          <c:h val="3.5272855726608703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'Edad mercados'!$B$3</c:f>
          <c:strCache>
            <c:ptCount val="1"/>
            <c:pt idx="0">
              <c:v>Media de edad por mercados (años)</c:v>
            </c:pt>
          </c:strCache>
        </c:strRef>
      </c:tx>
      <c:layout>
        <c:manualLayout>
          <c:xMode val="edge"/>
          <c:yMode val="edge"/>
          <c:x val="1.922753718144482E-3"/>
          <c:y val="0"/>
        </c:manualLayout>
      </c:layout>
      <c:overlay val="1"/>
      <c:txPr>
        <a:bodyPr/>
        <a:lstStyle/>
        <a:p>
          <a:pPr>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0449072187654865"/>
          <c:w val="0.74116994024445804"/>
          <c:h val="0.85616592331552976"/>
        </c:manualLayout>
      </c:layout>
      <c:barChart>
        <c:barDir val="bar"/>
        <c:grouping val="clustered"/>
        <c:varyColors val="0"/>
        <c:ser>
          <c:idx val="2"/>
          <c:order val="0"/>
          <c:tx>
            <c:strRef>
              <c:f>'Edad mercados'!$E$28</c:f>
              <c:strCache>
                <c:ptCount val="1"/>
                <c:pt idx="0">
                  <c:v>2015</c:v>
                </c:pt>
              </c:strCache>
            </c:strRef>
          </c:tx>
          <c:spPr>
            <a:solidFill>
              <a:schemeClr val="accent6"/>
            </a:solidFill>
            <a:scene3d>
              <a:camera prst="orthographicFront"/>
              <a:lightRig rig="threePt" dir="t"/>
            </a:scene3d>
            <a:sp3d/>
          </c:spPr>
          <c:invertIfNegative val="0"/>
          <c:dPt>
            <c:idx val="7"/>
            <c:invertIfNegative val="0"/>
            <c:bubble3D val="0"/>
            <c:extLst>
              <c:ext xmlns:c16="http://schemas.microsoft.com/office/drawing/2014/chart" uri="{C3380CC4-5D6E-409C-BE32-E72D297353CC}">
                <c16:uniqueId val="{00000000-3827-4F7B-8C55-7F2B684A5F63}"/>
              </c:ext>
            </c:extLst>
          </c:dPt>
          <c:dPt>
            <c:idx val="8"/>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2-3827-4F7B-8C55-7F2B684A5F63}"/>
              </c:ext>
            </c:extLst>
          </c:dPt>
          <c:dPt>
            <c:idx val="9"/>
            <c:invertIfNegative val="0"/>
            <c:bubble3D val="0"/>
            <c:extLst>
              <c:ext xmlns:c16="http://schemas.microsoft.com/office/drawing/2014/chart" uri="{C3380CC4-5D6E-409C-BE32-E72D297353CC}">
                <c16:uniqueId val="{00000003-3827-4F7B-8C55-7F2B684A5F63}"/>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 mercados'!$B$29:$B$44</c:f>
              <c:strCache>
                <c:ptCount val="16"/>
                <c:pt idx="0">
                  <c:v>Suecia</c:v>
                </c:pt>
                <c:pt idx="1">
                  <c:v>Noruega</c:v>
                </c:pt>
                <c:pt idx="2">
                  <c:v>Dinamarca</c:v>
                </c:pt>
                <c:pt idx="3">
                  <c:v>Finlandia</c:v>
                </c:pt>
                <c:pt idx="4">
                  <c:v>Bélgica</c:v>
                </c:pt>
                <c:pt idx="5">
                  <c:v>Reino Unido</c:v>
                </c:pt>
                <c:pt idx="6">
                  <c:v>Holanda</c:v>
                </c:pt>
                <c:pt idx="7">
                  <c:v>Alemania</c:v>
                </c:pt>
                <c:pt idx="8">
                  <c:v>Todos los países</c:v>
                </c:pt>
                <c:pt idx="9">
                  <c:v>Irlanda</c:v>
                </c:pt>
                <c:pt idx="10">
                  <c:v>Suiza + Austria</c:v>
                </c:pt>
                <c:pt idx="11">
                  <c:v>Italia</c:v>
                </c:pt>
                <c:pt idx="12">
                  <c:v>Francia</c:v>
                </c:pt>
                <c:pt idx="13">
                  <c:v>Península</c:v>
                </c:pt>
                <c:pt idx="14">
                  <c:v>España</c:v>
                </c:pt>
                <c:pt idx="15">
                  <c:v>Rusia</c:v>
                </c:pt>
              </c:strCache>
            </c:strRef>
          </c:cat>
          <c:val>
            <c:numRef>
              <c:f>'Edad mercados'!$E$29:$E$44</c:f>
              <c:numCache>
                <c:formatCode>General</c:formatCode>
                <c:ptCount val="16"/>
                <c:pt idx="0">
                  <c:v>56.498727735368945</c:v>
                </c:pt>
                <c:pt idx="1">
                  <c:v>56.217194570135746</c:v>
                </c:pt>
                <c:pt idx="2">
                  <c:v>53.380341880341852</c:v>
                </c:pt>
                <c:pt idx="3">
                  <c:v>53.156118143459921</c:v>
                </c:pt>
                <c:pt idx="4">
                  <c:v>51.622857142857171</c:v>
                </c:pt>
                <c:pt idx="5">
                  <c:v>50.844558321132297</c:v>
                </c:pt>
                <c:pt idx="6">
                  <c:v>49.75783475783475</c:v>
                </c:pt>
                <c:pt idx="7">
                  <c:v>48.812544045102179</c:v>
                </c:pt>
                <c:pt idx="8">
                  <c:v>48.704345409061418</c:v>
                </c:pt>
                <c:pt idx="9">
                  <c:v>48.477987421383645</c:v>
                </c:pt>
                <c:pt idx="10">
                  <c:v>47.372641509433933</c:v>
                </c:pt>
                <c:pt idx="11">
                  <c:v>45.715517241379324</c:v>
                </c:pt>
                <c:pt idx="12">
                  <c:v>45.628440366972484</c:v>
                </c:pt>
                <c:pt idx="13">
                  <c:v>43.618988902589429</c:v>
                </c:pt>
                <c:pt idx="14">
                  <c:v>43.551452784503532</c:v>
                </c:pt>
                <c:pt idx="15">
                  <c:v>39.976635514018689</c:v>
                </c:pt>
              </c:numCache>
            </c:numRef>
          </c:val>
          <c:extLst>
            <c:ext xmlns:c16="http://schemas.microsoft.com/office/drawing/2014/chart" uri="{C3380CC4-5D6E-409C-BE32-E72D297353CC}">
              <c16:uniqueId val="{00000004-3827-4F7B-8C55-7F2B684A5F63}"/>
            </c:ext>
          </c:extLst>
        </c:ser>
        <c:dLbls>
          <c:showLegendKey val="0"/>
          <c:showVal val="0"/>
          <c:showCatName val="0"/>
          <c:showSerName val="0"/>
          <c:showPercent val="0"/>
          <c:showBubbleSize val="0"/>
        </c:dLbls>
        <c:gapWidth val="35"/>
        <c:axId val="45971728"/>
        <c:axId val="45960304"/>
      </c:barChart>
      <c:barChart>
        <c:barDir val="bar"/>
        <c:grouping val="clustered"/>
        <c:varyColors val="0"/>
        <c:ser>
          <c:idx val="3"/>
          <c:order val="1"/>
          <c:tx>
            <c:strRef>
              <c:f>'Edad mercados'!$F$28</c:f>
              <c:strCache>
                <c:ptCount val="1"/>
                <c:pt idx="0">
                  <c:v>dif. 13/12</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3827-4F7B-8C55-7F2B684A5F63}"/>
              </c:ext>
            </c:extLst>
          </c:dPt>
          <c:dPt>
            <c:idx val="1"/>
            <c:invertIfNegative val="0"/>
            <c:bubble3D val="0"/>
            <c:spPr>
              <a:noFill/>
            </c:spPr>
            <c:extLst>
              <c:ext xmlns:c16="http://schemas.microsoft.com/office/drawing/2014/chart" uri="{C3380CC4-5D6E-409C-BE32-E72D297353CC}">
                <c16:uniqueId val="{00000008-3827-4F7B-8C55-7F2B684A5F63}"/>
              </c:ext>
            </c:extLst>
          </c:dPt>
          <c:dPt>
            <c:idx val="2"/>
            <c:invertIfNegative val="0"/>
            <c:bubble3D val="0"/>
            <c:spPr>
              <a:noFill/>
            </c:spPr>
            <c:extLst>
              <c:ext xmlns:c16="http://schemas.microsoft.com/office/drawing/2014/chart" uri="{C3380CC4-5D6E-409C-BE32-E72D297353CC}">
                <c16:uniqueId val="{0000000A-3827-4F7B-8C55-7F2B684A5F63}"/>
              </c:ext>
            </c:extLst>
          </c:dPt>
          <c:dPt>
            <c:idx val="3"/>
            <c:invertIfNegative val="0"/>
            <c:bubble3D val="0"/>
            <c:spPr>
              <a:noFill/>
            </c:spPr>
            <c:extLst>
              <c:ext xmlns:c16="http://schemas.microsoft.com/office/drawing/2014/chart" uri="{C3380CC4-5D6E-409C-BE32-E72D297353CC}">
                <c16:uniqueId val="{0000000C-3827-4F7B-8C55-7F2B684A5F63}"/>
              </c:ext>
            </c:extLst>
          </c:dPt>
          <c:dPt>
            <c:idx val="4"/>
            <c:invertIfNegative val="0"/>
            <c:bubble3D val="0"/>
            <c:spPr>
              <a:noFill/>
            </c:spPr>
            <c:extLst>
              <c:ext xmlns:c16="http://schemas.microsoft.com/office/drawing/2014/chart" uri="{C3380CC4-5D6E-409C-BE32-E72D297353CC}">
                <c16:uniqueId val="{0000000E-3827-4F7B-8C55-7F2B684A5F63}"/>
              </c:ext>
            </c:extLst>
          </c:dPt>
          <c:dPt>
            <c:idx val="5"/>
            <c:invertIfNegative val="0"/>
            <c:bubble3D val="0"/>
            <c:spPr>
              <a:noFill/>
            </c:spPr>
            <c:extLst>
              <c:ext xmlns:c16="http://schemas.microsoft.com/office/drawing/2014/chart" uri="{C3380CC4-5D6E-409C-BE32-E72D297353CC}">
                <c16:uniqueId val="{00000010-3827-4F7B-8C55-7F2B684A5F63}"/>
              </c:ext>
            </c:extLst>
          </c:dPt>
          <c:dPt>
            <c:idx val="6"/>
            <c:invertIfNegative val="0"/>
            <c:bubble3D val="0"/>
            <c:spPr>
              <a:noFill/>
            </c:spPr>
            <c:extLst>
              <c:ext xmlns:c16="http://schemas.microsoft.com/office/drawing/2014/chart" uri="{C3380CC4-5D6E-409C-BE32-E72D297353CC}">
                <c16:uniqueId val="{00000012-3827-4F7B-8C55-7F2B684A5F63}"/>
              </c:ext>
            </c:extLst>
          </c:dPt>
          <c:dPt>
            <c:idx val="7"/>
            <c:invertIfNegative val="0"/>
            <c:bubble3D val="0"/>
            <c:spPr>
              <a:noFill/>
            </c:spPr>
            <c:extLst>
              <c:ext xmlns:c16="http://schemas.microsoft.com/office/drawing/2014/chart" uri="{C3380CC4-5D6E-409C-BE32-E72D297353CC}">
                <c16:uniqueId val="{00000014-3827-4F7B-8C55-7F2B684A5F63}"/>
              </c:ext>
            </c:extLst>
          </c:dPt>
          <c:dPt>
            <c:idx val="8"/>
            <c:invertIfNegative val="0"/>
            <c:bubble3D val="0"/>
            <c:spPr>
              <a:noFill/>
            </c:spPr>
            <c:extLst>
              <c:ext xmlns:c16="http://schemas.microsoft.com/office/drawing/2014/chart" uri="{C3380CC4-5D6E-409C-BE32-E72D297353CC}">
                <c16:uniqueId val="{00000016-3827-4F7B-8C55-7F2B684A5F63}"/>
              </c:ext>
            </c:extLst>
          </c:dPt>
          <c:dPt>
            <c:idx val="9"/>
            <c:invertIfNegative val="0"/>
            <c:bubble3D val="0"/>
            <c:spPr>
              <a:noFill/>
            </c:spPr>
            <c:extLst>
              <c:ext xmlns:c16="http://schemas.microsoft.com/office/drawing/2014/chart" uri="{C3380CC4-5D6E-409C-BE32-E72D297353CC}">
                <c16:uniqueId val="{00000018-3827-4F7B-8C55-7F2B684A5F63}"/>
              </c:ext>
            </c:extLst>
          </c:dPt>
          <c:dPt>
            <c:idx val="10"/>
            <c:invertIfNegative val="0"/>
            <c:bubble3D val="0"/>
            <c:spPr>
              <a:noFill/>
            </c:spPr>
            <c:extLst>
              <c:ext xmlns:c16="http://schemas.microsoft.com/office/drawing/2014/chart" uri="{C3380CC4-5D6E-409C-BE32-E72D297353CC}">
                <c16:uniqueId val="{0000001A-3827-4F7B-8C55-7F2B684A5F63}"/>
              </c:ext>
            </c:extLst>
          </c:dPt>
          <c:dPt>
            <c:idx val="11"/>
            <c:invertIfNegative val="0"/>
            <c:bubble3D val="0"/>
            <c:spPr>
              <a:noFill/>
            </c:spPr>
            <c:extLst>
              <c:ext xmlns:c16="http://schemas.microsoft.com/office/drawing/2014/chart" uri="{C3380CC4-5D6E-409C-BE32-E72D297353CC}">
                <c16:uniqueId val="{0000001C-3827-4F7B-8C55-7F2B684A5F63}"/>
              </c:ext>
            </c:extLst>
          </c:dPt>
          <c:dPt>
            <c:idx val="12"/>
            <c:invertIfNegative val="0"/>
            <c:bubble3D val="0"/>
            <c:spPr>
              <a:noFill/>
            </c:spPr>
            <c:extLst>
              <c:ext xmlns:c16="http://schemas.microsoft.com/office/drawing/2014/chart" uri="{C3380CC4-5D6E-409C-BE32-E72D297353CC}">
                <c16:uniqueId val="{0000001E-3827-4F7B-8C55-7F2B684A5F63}"/>
              </c:ext>
            </c:extLst>
          </c:dPt>
          <c:dPt>
            <c:idx val="13"/>
            <c:invertIfNegative val="0"/>
            <c:bubble3D val="0"/>
            <c:spPr>
              <a:noFill/>
            </c:spPr>
            <c:extLst>
              <c:ext xmlns:c16="http://schemas.microsoft.com/office/drawing/2014/chart" uri="{C3380CC4-5D6E-409C-BE32-E72D297353CC}">
                <c16:uniqueId val="{00000020-3827-4F7B-8C55-7F2B684A5F63}"/>
              </c:ext>
            </c:extLst>
          </c:dPt>
          <c:dPt>
            <c:idx val="14"/>
            <c:invertIfNegative val="0"/>
            <c:bubble3D val="0"/>
            <c:spPr>
              <a:noFill/>
            </c:spPr>
            <c:extLst>
              <c:ext xmlns:c16="http://schemas.microsoft.com/office/drawing/2014/chart" uri="{C3380CC4-5D6E-409C-BE32-E72D297353CC}">
                <c16:uniqueId val="{00000022-3827-4F7B-8C55-7F2B684A5F63}"/>
              </c:ext>
            </c:extLst>
          </c:dPt>
          <c:dPt>
            <c:idx val="15"/>
            <c:invertIfNegative val="0"/>
            <c:bubble3D val="0"/>
            <c:spPr>
              <a:noFill/>
            </c:spPr>
            <c:extLst>
              <c:ext xmlns:c16="http://schemas.microsoft.com/office/drawing/2014/chart" uri="{C3380CC4-5D6E-409C-BE32-E72D297353CC}">
                <c16:uniqueId val="{00000024-3827-4F7B-8C55-7F2B684A5F63}"/>
              </c:ext>
            </c:extLst>
          </c:dPt>
          <c:dPt>
            <c:idx val="17"/>
            <c:invertIfNegative val="0"/>
            <c:bubble3D val="0"/>
            <c:spPr>
              <a:noFill/>
            </c:spPr>
            <c:extLst>
              <c:ext xmlns:c16="http://schemas.microsoft.com/office/drawing/2014/chart" uri="{C3380CC4-5D6E-409C-BE32-E72D297353CC}">
                <c16:uniqueId val="{00000028-3827-4F7B-8C55-7F2B684A5F63}"/>
              </c:ext>
            </c:extLst>
          </c:dPt>
          <c:dLbls>
            <c:dLbl>
              <c:idx val="0"/>
              <c:layout>
                <c:manualLayout>
                  <c:x val="-8.5491555311625611E-2"/>
                  <c:y val="1.709381962475411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27-4F7B-8C55-7F2B684A5F63}"/>
                </c:ext>
              </c:extLst>
            </c:dLbl>
            <c:dLbl>
              <c:idx val="1"/>
              <c:layout>
                <c:manualLayout>
                  <c:x val="-0.10728030220469195"/>
                  <c:y val="-1.86480186480183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27-4F7B-8C55-7F2B684A5F63}"/>
                </c:ext>
              </c:extLst>
            </c:dLbl>
            <c:dLbl>
              <c:idx val="2"/>
              <c:layout>
                <c:manualLayout>
                  <c:x val="-7.118800740018092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27-4F7B-8C55-7F2B684A5F63}"/>
                </c:ext>
              </c:extLst>
            </c:dLbl>
            <c:dLbl>
              <c:idx val="3"/>
              <c:layout>
                <c:manualLayout>
                  <c:x val="-9.0914492196065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827-4F7B-8C55-7F2B684A5F63}"/>
                </c:ext>
              </c:extLst>
            </c:dLbl>
            <c:dLbl>
              <c:idx val="5"/>
              <c:layout>
                <c:manualLayout>
                  <c:x val="-6.5833675812726575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827-4F7B-8C55-7F2B684A5F63}"/>
                </c:ext>
              </c:extLst>
            </c:dLbl>
            <c:dLbl>
              <c:idx val="6"/>
              <c:layout>
                <c:manualLayout>
                  <c:x val="-7.4280169589668113E-2"/>
                  <c:y val="1.86480186480186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827-4F7B-8C55-7F2B684A5F63}"/>
                </c:ext>
              </c:extLst>
            </c:dLbl>
            <c:dLbl>
              <c:idx val="7"/>
              <c:layout>
                <c:manualLayout>
                  <c:x val="-7.10427545584773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27-4F7B-8C55-7F2B684A5F63}"/>
                </c:ext>
              </c:extLst>
            </c:dLbl>
            <c:dLbl>
              <c:idx val="8"/>
              <c:layout>
                <c:manualLayout>
                  <c:x val="-7.09823556367293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827-4F7B-8C55-7F2B684A5F63}"/>
                </c:ext>
              </c:extLst>
            </c:dLbl>
            <c:dLbl>
              <c:idx val="9"/>
              <c:layout>
                <c:manualLayout>
                  <c:x val="-7.8907744586090123E-2"/>
                  <c:y val="6.837527849901645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827-4F7B-8C55-7F2B684A5F63}"/>
                </c:ext>
              </c:extLst>
            </c:dLbl>
            <c:dLbl>
              <c:idx val="10"/>
              <c:layout>
                <c:manualLayout>
                  <c:x val="-8.38335392586426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827-4F7B-8C55-7F2B684A5F63}"/>
                </c:ext>
              </c:extLst>
            </c:dLbl>
            <c:dLbl>
              <c:idx val="11"/>
              <c:layout>
                <c:manualLayout>
                  <c:x val="-8.679062451172067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827-4F7B-8C55-7F2B684A5F63}"/>
                </c:ext>
              </c:extLst>
            </c:dLbl>
            <c:dLbl>
              <c:idx val="13"/>
              <c:layout>
                <c:manualLayout>
                  <c:x val="-5.9802810650693337E-2"/>
                  <c:y val="3.72960372960386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3827-4F7B-8C55-7F2B684A5F63}"/>
                </c:ext>
              </c:extLst>
            </c:dLbl>
            <c:dLbl>
              <c:idx val="14"/>
              <c:layout>
                <c:manualLayout>
                  <c:x val="-5.77185554678749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3827-4F7B-8C55-7F2B684A5F63}"/>
                </c:ext>
              </c:extLst>
            </c:dLbl>
            <c:dLbl>
              <c:idx val="15"/>
              <c:layout>
                <c:manualLayout>
                  <c:x val="-8.147568352540628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3827-4F7B-8C55-7F2B684A5F63}"/>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 mercados'!$B$29:$B$44</c:f>
              <c:strCache>
                <c:ptCount val="16"/>
                <c:pt idx="0">
                  <c:v>Suecia</c:v>
                </c:pt>
                <c:pt idx="1">
                  <c:v>Noruega</c:v>
                </c:pt>
                <c:pt idx="2">
                  <c:v>Dinamarca</c:v>
                </c:pt>
                <c:pt idx="3">
                  <c:v>Finlandia</c:v>
                </c:pt>
                <c:pt idx="4">
                  <c:v>Bélgica</c:v>
                </c:pt>
                <c:pt idx="5">
                  <c:v>Reino Unido</c:v>
                </c:pt>
                <c:pt idx="6">
                  <c:v>Holanda</c:v>
                </c:pt>
                <c:pt idx="7">
                  <c:v>Alemania</c:v>
                </c:pt>
                <c:pt idx="8">
                  <c:v>Todos los países</c:v>
                </c:pt>
                <c:pt idx="9">
                  <c:v>Irlanda</c:v>
                </c:pt>
                <c:pt idx="10">
                  <c:v>Suiza + Austria</c:v>
                </c:pt>
                <c:pt idx="11">
                  <c:v>Italia</c:v>
                </c:pt>
                <c:pt idx="12">
                  <c:v>Francia</c:v>
                </c:pt>
                <c:pt idx="13">
                  <c:v>Península</c:v>
                </c:pt>
                <c:pt idx="14">
                  <c:v>España</c:v>
                </c:pt>
                <c:pt idx="15">
                  <c:v>Rusia</c:v>
                </c:pt>
              </c:strCache>
            </c:strRef>
          </c:cat>
          <c:val>
            <c:numRef>
              <c:f>'Edad mercados'!$F$29:$F$44</c:f>
              <c:numCache>
                <c:formatCode>General</c:formatCode>
                <c:ptCount val="16"/>
                <c:pt idx="0">
                  <c:v>2.3652382740106219</c:v>
                </c:pt>
                <c:pt idx="1">
                  <c:v>4.4230769230769482</c:v>
                </c:pt>
                <c:pt idx="2">
                  <c:v>1.2111876514861422</c:v>
                </c:pt>
                <c:pt idx="3">
                  <c:v>3.0742676096521109</c:v>
                </c:pt>
                <c:pt idx="4">
                  <c:v>-0.81962073324901041</c:v>
                </c:pt>
                <c:pt idx="5">
                  <c:v>0.70549542962640288</c:v>
                </c:pt>
                <c:pt idx="6">
                  <c:v>1.5032335308409159</c:v>
                </c:pt>
                <c:pt idx="7">
                  <c:v>1.3943373373677233</c:v>
                </c:pt>
                <c:pt idx="8">
                  <c:v>0.99490342827791522</c:v>
                </c:pt>
                <c:pt idx="9">
                  <c:v>1.7434195201490894</c:v>
                </c:pt>
                <c:pt idx="10">
                  <c:v>2.4055053591991822</c:v>
                </c:pt>
                <c:pt idx="11">
                  <c:v>2.487931034482763</c:v>
                </c:pt>
                <c:pt idx="12">
                  <c:v>-0.7114611108600073</c:v>
                </c:pt>
                <c:pt idx="13">
                  <c:v>0.13592180993774861</c:v>
                </c:pt>
                <c:pt idx="14">
                  <c:v>0.13592483419293444</c:v>
                </c:pt>
                <c:pt idx="15">
                  <c:v>2.1828210810289903</c:v>
                </c:pt>
              </c:numCache>
            </c:numRef>
          </c:val>
          <c:extLst>
            <c:ext xmlns:c16="http://schemas.microsoft.com/office/drawing/2014/chart" uri="{C3380CC4-5D6E-409C-BE32-E72D297353CC}">
              <c16:uniqueId val="{00000029-3827-4F7B-8C55-7F2B684A5F63}"/>
            </c:ext>
          </c:extLst>
        </c:ser>
        <c:dLbls>
          <c:showLegendKey val="0"/>
          <c:showVal val="0"/>
          <c:showCatName val="0"/>
          <c:showSerName val="0"/>
          <c:showPercent val="0"/>
          <c:showBubbleSize val="0"/>
        </c:dLbls>
        <c:gapWidth val="35"/>
        <c:axId val="45954320"/>
        <c:axId val="45967920"/>
      </c:barChart>
      <c:catAx>
        <c:axId val="4597172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60304"/>
        <c:crosses val="autoZero"/>
        <c:auto val="1"/>
        <c:lblAlgn val="ctr"/>
        <c:lblOffset val="1000"/>
        <c:noMultiLvlLbl val="0"/>
      </c:catAx>
      <c:valAx>
        <c:axId val="45960304"/>
        <c:scaling>
          <c:orientation val="minMax"/>
        </c:scaling>
        <c:delete val="1"/>
        <c:axPos val="t"/>
        <c:numFmt formatCode="General" sourceLinked="1"/>
        <c:majorTickMark val="out"/>
        <c:minorTickMark val="none"/>
        <c:tickLblPos val="none"/>
        <c:crossAx val="45971728"/>
        <c:crosses val="autoZero"/>
        <c:crossBetween val="between"/>
      </c:valAx>
      <c:valAx>
        <c:axId val="45967920"/>
        <c:scaling>
          <c:orientation val="minMax"/>
        </c:scaling>
        <c:delete val="1"/>
        <c:axPos val="t"/>
        <c:numFmt formatCode="General" sourceLinked="1"/>
        <c:majorTickMark val="out"/>
        <c:minorTickMark val="none"/>
        <c:tickLblPos val="none"/>
        <c:crossAx val="45954320"/>
        <c:crosses val="autoZero"/>
        <c:crossBetween val="between"/>
      </c:valAx>
      <c:catAx>
        <c:axId val="45954320"/>
        <c:scaling>
          <c:orientation val="maxMin"/>
        </c:scaling>
        <c:delete val="1"/>
        <c:axPos val="r"/>
        <c:numFmt formatCode="General" sourceLinked="1"/>
        <c:majorTickMark val="out"/>
        <c:minorTickMark val="none"/>
        <c:tickLblPos val="none"/>
        <c:crossAx val="45967920"/>
        <c:crosses val="max"/>
        <c:auto val="1"/>
        <c:lblAlgn val="ctr"/>
        <c:lblOffset val="100"/>
        <c:noMultiLvlLbl val="0"/>
      </c:catAx>
      <c:spPr>
        <a:noFill/>
      </c:spPr>
    </c:plotArea>
    <c:legend>
      <c:legendPos val="t"/>
      <c:layout>
        <c:manualLayout>
          <c:xMode val="edge"/>
          <c:yMode val="edge"/>
          <c:x val="0"/>
          <c:y val="4.8194262430482901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983273450042054"/>
          <c:y val="0.19668314716474389"/>
          <c:w val="0.50016727909011371"/>
          <c:h val="0.76397363120307638"/>
        </c:manualLayout>
      </c:layout>
      <c:barChart>
        <c:barDir val="bar"/>
        <c:grouping val="clustered"/>
        <c:varyColors val="0"/>
        <c:ser>
          <c:idx val="0"/>
          <c:order val="0"/>
          <c:tx>
            <c:strRef>
              <c:f>'Sugerencias actividades'!$E$5</c:f>
              <c:strCache>
                <c:ptCount val="1"/>
                <c:pt idx="0">
                  <c:v>2015</c:v>
                </c:pt>
              </c:strCache>
            </c:strRef>
          </c:tx>
          <c:spPr>
            <a:solidFill>
              <a:schemeClr val="accent6"/>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'Sugerencias actividades'!$B$6:$B$19</c:f>
              <c:strCache>
                <c:ptCount val="14"/>
                <c:pt idx="0">
                  <c:v>Adecuar precio a calidad</c:v>
                </c:pt>
                <c:pt idx="1">
                  <c:v>Herramientas/mejora información</c:v>
                </c:pt>
                <c:pt idx="2">
                  <c:v>Señalización/paneles de caminos</c:v>
                </c:pt>
                <c:pt idx="3">
                  <c:v>Transporte adaptado a actividad</c:v>
                </c:pt>
                <c:pt idx="4">
                  <c:v>Mejorar infraestructuras actividad</c:v>
                </c:pt>
                <c:pt idx="5">
                  <c:v>Mejorar organización de actividad</c:v>
                </c:pt>
                <c:pt idx="6">
                  <c:v>Mejorar cualificación personal</c:v>
                </c:pt>
                <c:pt idx="7">
                  <c:v>Adecuación de cupos</c:v>
                </c:pt>
                <c:pt idx="8">
                  <c:v>Ampliar duración actividad</c:v>
                </c:pt>
                <c:pt idx="9">
                  <c:v>Servicios de comida</c:v>
                </c:pt>
                <c:pt idx="10">
                  <c:v>Carriles bici</c:v>
                </c:pt>
                <c:pt idx="11">
                  <c:v>Adecuación horarios</c:v>
                </c:pt>
                <c:pt idx="12">
                  <c:v>Mayor oferta rutas/actividades</c:v>
                </c:pt>
                <c:pt idx="13">
                  <c:v>Agilizar permisos Teide</c:v>
                </c:pt>
              </c:strCache>
            </c:strRef>
          </c:cat>
          <c:val>
            <c:numRef>
              <c:f>'Sugerencias actividades'!$E$6:$E$19</c:f>
              <c:numCache>
                <c:formatCode>0.0</c:formatCode>
                <c:ptCount val="14"/>
                <c:pt idx="0">
                  <c:v>2.3909090909090907</c:v>
                </c:pt>
                <c:pt idx="1">
                  <c:v>1.6909090909090909</c:v>
                </c:pt>
                <c:pt idx="2">
                  <c:v>0.50909090909090915</c:v>
                </c:pt>
                <c:pt idx="3">
                  <c:v>0.58181818181818179</c:v>
                </c:pt>
                <c:pt idx="4">
                  <c:v>0.65454545454545454</c:v>
                </c:pt>
                <c:pt idx="5">
                  <c:v>0.46363636363636362</c:v>
                </c:pt>
                <c:pt idx="6">
                  <c:v>0.2818181818181818</c:v>
                </c:pt>
                <c:pt idx="7">
                  <c:v>0.16363636363636364</c:v>
                </c:pt>
                <c:pt idx="8">
                  <c:v>0.13636363636363638</c:v>
                </c:pt>
                <c:pt idx="9">
                  <c:v>0.1090909090909091</c:v>
                </c:pt>
                <c:pt idx="10">
                  <c:v>3.6363636363636362E-2</c:v>
                </c:pt>
                <c:pt idx="11">
                  <c:v>0.13636363636363638</c:v>
                </c:pt>
                <c:pt idx="12">
                  <c:v>2.7272727272727275E-2</c:v>
                </c:pt>
                <c:pt idx="13">
                  <c:v>9.0909090909090905E-3</c:v>
                </c:pt>
              </c:numCache>
            </c:numRef>
          </c:val>
          <c:extLst>
            <c:ext xmlns:c16="http://schemas.microsoft.com/office/drawing/2014/chart" uri="{C3380CC4-5D6E-409C-BE32-E72D297353CC}">
              <c16:uniqueId val="{00000000-FB7A-40E5-BD75-0CBE5CE19A3F}"/>
            </c:ext>
          </c:extLst>
        </c:ser>
        <c:dLbls>
          <c:showLegendKey val="0"/>
          <c:showVal val="0"/>
          <c:showCatName val="0"/>
          <c:showSerName val="0"/>
          <c:showPercent val="0"/>
          <c:showBubbleSize val="0"/>
        </c:dLbls>
        <c:gapWidth val="35"/>
        <c:axId val="-211998992"/>
        <c:axId val="-212028912"/>
      </c:barChart>
      <c:barChart>
        <c:barDir val="bar"/>
        <c:grouping val="clustered"/>
        <c:varyColors val="0"/>
        <c:ser>
          <c:idx val="3"/>
          <c:order val="1"/>
          <c:tx>
            <c:strRef>
              <c:f>'Sugerencias actividades'!$G$5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2-FB7A-40E5-BD75-0CBE5CE19A3F}"/>
              </c:ext>
            </c:extLst>
          </c:dPt>
          <c:dPt>
            <c:idx val="1"/>
            <c:invertIfNegative val="0"/>
            <c:bubble3D val="0"/>
            <c:spPr>
              <a:noFill/>
            </c:spPr>
            <c:extLst>
              <c:ext xmlns:c16="http://schemas.microsoft.com/office/drawing/2014/chart" uri="{C3380CC4-5D6E-409C-BE32-E72D297353CC}">
                <c16:uniqueId val="{00000004-FB7A-40E5-BD75-0CBE5CE19A3F}"/>
              </c:ext>
            </c:extLst>
          </c:dPt>
          <c:dPt>
            <c:idx val="2"/>
            <c:invertIfNegative val="0"/>
            <c:bubble3D val="0"/>
            <c:spPr>
              <a:noFill/>
            </c:spPr>
            <c:extLst>
              <c:ext xmlns:c16="http://schemas.microsoft.com/office/drawing/2014/chart" uri="{C3380CC4-5D6E-409C-BE32-E72D297353CC}">
                <c16:uniqueId val="{00000006-FB7A-40E5-BD75-0CBE5CE19A3F}"/>
              </c:ext>
            </c:extLst>
          </c:dPt>
          <c:dPt>
            <c:idx val="3"/>
            <c:invertIfNegative val="0"/>
            <c:bubble3D val="0"/>
            <c:spPr>
              <a:noFill/>
            </c:spPr>
            <c:extLst>
              <c:ext xmlns:c16="http://schemas.microsoft.com/office/drawing/2014/chart" uri="{C3380CC4-5D6E-409C-BE32-E72D297353CC}">
                <c16:uniqueId val="{00000008-FB7A-40E5-BD75-0CBE5CE19A3F}"/>
              </c:ext>
            </c:extLst>
          </c:dPt>
          <c:dPt>
            <c:idx val="4"/>
            <c:invertIfNegative val="0"/>
            <c:bubble3D val="0"/>
            <c:spPr>
              <a:noFill/>
            </c:spPr>
            <c:extLst>
              <c:ext xmlns:c16="http://schemas.microsoft.com/office/drawing/2014/chart" uri="{C3380CC4-5D6E-409C-BE32-E72D297353CC}">
                <c16:uniqueId val="{0000000A-FB7A-40E5-BD75-0CBE5CE19A3F}"/>
              </c:ext>
            </c:extLst>
          </c:dPt>
          <c:dPt>
            <c:idx val="5"/>
            <c:invertIfNegative val="0"/>
            <c:bubble3D val="0"/>
            <c:spPr>
              <a:noFill/>
            </c:spPr>
            <c:extLst>
              <c:ext xmlns:c16="http://schemas.microsoft.com/office/drawing/2014/chart" uri="{C3380CC4-5D6E-409C-BE32-E72D297353CC}">
                <c16:uniqueId val="{0000000C-FB7A-40E5-BD75-0CBE5CE19A3F}"/>
              </c:ext>
            </c:extLst>
          </c:dPt>
          <c:dPt>
            <c:idx val="6"/>
            <c:invertIfNegative val="0"/>
            <c:bubble3D val="0"/>
            <c:spPr>
              <a:noFill/>
            </c:spPr>
            <c:extLst>
              <c:ext xmlns:c16="http://schemas.microsoft.com/office/drawing/2014/chart" uri="{C3380CC4-5D6E-409C-BE32-E72D297353CC}">
                <c16:uniqueId val="{0000000E-FB7A-40E5-BD75-0CBE5CE19A3F}"/>
              </c:ext>
            </c:extLst>
          </c:dPt>
          <c:dPt>
            <c:idx val="7"/>
            <c:invertIfNegative val="0"/>
            <c:bubble3D val="0"/>
            <c:spPr>
              <a:noFill/>
            </c:spPr>
            <c:extLst>
              <c:ext xmlns:c16="http://schemas.microsoft.com/office/drawing/2014/chart" uri="{C3380CC4-5D6E-409C-BE32-E72D297353CC}">
                <c16:uniqueId val="{00000010-FB7A-40E5-BD75-0CBE5CE19A3F}"/>
              </c:ext>
            </c:extLst>
          </c:dPt>
          <c:dPt>
            <c:idx val="8"/>
            <c:invertIfNegative val="0"/>
            <c:bubble3D val="0"/>
            <c:spPr>
              <a:noFill/>
            </c:spPr>
            <c:extLst>
              <c:ext xmlns:c16="http://schemas.microsoft.com/office/drawing/2014/chart" uri="{C3380CC4-5D6E-409C-BE32-E72D297353CC}">
                <c16:uniqueId val="{00000012-FB7A-40E5-BD75-0CBE5CE19A3F}"/>
              </c:ext>
            </c:extLst>
          </c:dPt>
          <c:dPt>
            <c:idx val="9"/>
            <c:invertIfNegative val="0"/>
            <c:bubble3D val="0"/>
            <c:spPr>
              <a:noFill/>
            </c:spPr>
            <c:extLst>
              <c:ext xmlns:c16="http://schemas.microsoft.com/office/drawing/2014/chart" uri="{C3380CC4-5D6E-409C-BE32-E72D297353CC}">
                <c16:uniqueId val="{00000014-FB7A-40E5-BD75-0CBE5CE19A3F}"/>
              </c:ext>
            </c:extLst>
          </c:dPt>
          <c:dPt>
            <c:idx val="10"/>
            <c:invertIfNegative val="0"/>
            <c:bubble3D val="0"/>
            <c:spPr>
              <a:noFill/>
            </c:spPr>
            <c:extLst>
              <c:ext xmlns:c16="http://schemas.microsoft.com/office/drawing/2014/chart" uri="{C3380CC4-5D6E-409C-BE32-E72D297353CC}">
                <c16:uniqueId val="{00000016-FB7A-40E5-BD75-0CBE5CE19A3F}"/>
              </c:ext>
            </c:extLst>
          </c:dPt>
          <c:dPt>
            <c:idx val="11"/>
            <c:invertIfNegative val="0"/>
            <c:bubble3D val="0"/>
            <c:spPr>
              <a:noFill/>
            </c:spPr>
            <c:extLst>
              <c:ext xmlns:c16="http://schemas.microsoft.com/office/drawing/2014/chart" uri="{C3380CC4-5D6E-409C-BE32-E72D297353CC}">
                <c16:uniqueId val="{00000018-FB7A-40E5-BD75-0CBE5CE19A3F}"/>
              </c:ext>
            </c:extLst>
          </c:dPt>
          <c:dPt>
            <c:idx val="12"/>
            <c:invertIfNegative val="0"/>
            <c:bubble3D val="0"/>
            <c:spPr>
              <a:noFill/>
            </c:spPr>
            <c:extLst>
              <c:ext xmlns:c16="http://schemas.microsoft.com/office/drawing/2014/chart" uri="{C3380CC4-5D6E-409C-BE32-E72D297353CC}">
                <c16:uniqueId val="{0000001A-FB7A-40E5-BD75-0CBE5CE19A3F}"/>
              </c:ext>
            </c:extLst>
          </c:dPt>
          <c:dPt>
            <c:idx val="13"/>
            <c:invertIfNegative val="0"/>
            <c:bubble3D val="0"/>
            <c:spPr>
              <a:noFill/>
            </c:spPr>
            <c:extLst>
              <c:ext xmlns:c16="http://schemas.microsoft.com/office/drawing/2014/chart" uri="{C3380CC4-5D6E-409C-BE32-E72D297353CC}">
                <c16:uniqueId val="{0000001C-FB7A-40E5-BD75-0CBE5CE19A3F}"/>
              </c:ext>
            </c:extLst>
          </c:dPt>
          <c:dPt>
            <c:idx val="14"/>
            <c:invertIfNegative val="0"/>
            <c:bubble3D val="0"/>
            <c:spPr>
              <a:noFill/>
            </c:spPr>
            <c:extLst>
              <c:ext xmlns:c16="http://schemas.microsoft.com/office/drawing/2014/chart" uri="{C3380CC4-5D6E-409C-BE32-E72D297353CC}">
                <c16:uniqueId val="{0000001E-FB7A-40E5-BD75-0CBE5CE19A3F}"/>
              </c:ext>
            </c:extLst>
          </c:dPt>
          <c:dPt>
            <c:idx val="16"/>
            <c:invertIfNegative val="0"/>
            <c:bubble3D val="0"/>
            <c:spPr>
              <a:noFill/>
            </c:spPr>
            <c:extLst>
              <c:ext xmlns:c16="http://schemas.microsoft.com/office/drawing/2014/chart" uri="{C3380CC4-5D6E-409C-BE32-E72D297353CC}">
                <c16:uniqueId val="{00000020-FB7A-40E5-BD75-0CBE5CE19A3F}"/>
              </c:ext>
            </c:extLst>
          </c:dPt>
          <c:dPt>
            <c:idx val="17"/>
            <c:invertIfNegative val="0"/>
            <c:bubble3D val="0"/>
            <c:spPr>
              <a:noFill/>
            </c:spPr>
            <c:extLst>
              <c:ext xmlns:c16="http://schemas.microsoft.com/office/drawing/2014/chart" uri="{C3380CC4-5D6E-409C-BE32-E72D297353CC}">
                <c16:uniqueId val="{00000022-FB7A-40E5-BD75-0CBE5CE19A3F}"/>
              </c:ext>
            </c:extLst>
          </c:dPt>
          <c:cat>
            <c:strRef>
              <c:f>'Sugerencias actividades'!$B$6:$B$19</c:f>
              <c:strCache>
                <c:ptCount val="14"/>
                <c:pt idx="0">
                  <c:v>Adecuar precio a calidad</c:v>
                </c:pt>
                <c:pt idx="1">
                  <c:v>Herramientas/mejora información</c:v>
                </c:pt>
                <c:pt idx="2">
                  <c:v>Señalización/paneles de caminos</c:v>
                </c:pt>
                <c:pt idx="3">
                  <c:v>Transporte adaptado a actividad</c:v>
                </c:pt>
                <c:pt idx="4">
                  <c:v>Mejorar infraestructuras actividad</c:v>
                </c:pt>
                <c:pt idx="5">
                  <c:v>Mejorar organización de actividad</c:v>
                </c:pt>
                <c:pt idx="6">
                  <c:v>Mejorar cualificación personal</c:v>
                </c:pt>
                <c:pt idx="7">
                  <c:v>Adecuación de cupos</c:v>
                </c:pt>
                <c:pt idx="8">
                  <c:v>Ampliar duración actividad</c:v>
                </c:pt>
                <c:pt idx="9">
                  <c:v>Servicios de comida</c:v>
                </c:pt>
                <c:pt idx="10">
                  <c:v>Carriles bici</c:v>
                </c:pt>
                <c:pt idx="11">
                  <c:v>Adecuación horarios</c:v>
                </c:pt>
                <c:pt idx="12">
                  <c:v>Mayor oferta rutas/actividades</c:v>
                </c:pt>
                <c:pt idx="13">
                  <c:v>Agilizar permisos Teide</c:v>
                </c:pt>
              </c:strCache>
            </c:strRef>
          </c:cat>
          <c:val>
            <c:numRef>
              <c:f>'Sugerencias actividades'!$G$6:$G$19</c:f>
              <c:numCache>
                <c:formatCode>0.0%</c:formatCode>
                <c:ptCount val="14"/>
                <c:pt idx="0">
                  <c:v>0.23474178403755852</c:v>
                </c:pt>
                <c:pt idx="1">
                  <c:v>2.19780219780219E-2</c:v>
                </c:pt>
                <c:pt idx="2">
                  <c:v>-8.1967213114754078E-2</c:v>
                </c:pt>
                <c:pt idx="3">
                  <c:v>0.42222222222222205</c:v>
                </c:pt>
                <c:pt idx="4">
                  <c:v>0.89473684210526305</c:v>
                </c:pt>
                <c:pt idx="5">
                  <c:v>0.7586206896551726</c:v>
                </c:pt>
                <c:pt idx="6">
                  <c:v>0.19230769230769229</c:v>
                </c:pt>
                <c:pt idx="7">
                  <c:v>-0.28000000000000003</c:v>
                </c:pt>
                <c:pt idx="8">
                  <c:v>0.66666666666666696</c:v>
                </c:pt>
                <c:pt idx="9">
                  <c:v>0.33333333333333348</c:v>
                </c:pt>
                <c:pt idx="10">
                  <c:v>-0.42857142857142849</c:v>
                </c:pt>
                <c:pt idx="11">
                  <c:v>2.7500000000000009</c:v>
                </c:pt>
                <c:pt idx="12">
                  <c:v>2.2204460492503131E-16</c:v>
                </c:pt>
                <c:pt idx="13">
                  <c:v>-0.66666666666666674</c:v>
                </c:pt>
              </c:numCache>
            </c:numRef>
          </c:val>
          <c:extLst>
            <c:ext xmlns:c16="http://schemas.microsoft.com/office/drawing/2014/chart" uri="{C3380CC4-5D6E-409C-BE32-E72D297353CC}">
              <c16:uniqueId val="{00000023-FB7A-40E5-BD75-0CBE5CE19A3F}"/>
            </c:ext>
          </c:extLst>
        </c:ser>
        <c:dLbls>
          <c:showLegendKey val="0"/>
          <c:showVal val="0"/>
          <c:showCatName val="0"/>
          <c:showSerName val="0"/>
          <c:showPercent val="0"/>
          <c:showBubbleSize val="0"/>
        </c:dLbls>
        <c:gapWidth val="35"/>
        <c:axId val="-212027280"/>
        <c:axId val="-212027824"/>
      </c:barChart>
      <c:catAx>
        <c:axId val="-211998992"/>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28912"/>
        <c:crosses val="autoZero"/>
        <c:auto val="1"/>
        <c:lblAlgn val="ctr"/>
        <c:lblOffset val="0"/>
        <c:noMultiLvlLbl val="0"/>
      </c:catAx>
      <c:valAx>
        <c:axId val="-212028912"/>
        <c:scaling>
          <c:orientation val="minMax"/>
        </c:scaling>
        <c:delete val="1"/>
        <c:axPos val="t"/>
        <c:numFmt formatCode="0.0" sourceLinked="1"/>
        <c:majorTickMark val="out"/>
        <c:minorTickMark val="none"/>
        <c:tickLblPos val="none"/>
        <c:crossAx val="-211998992"/>
        <c:crosses val="autoZero"/>
        <c:crossBetween val="between"/>
      </c:valAx>
      <c:valAx>
        <c:axId val="-212027824"/>
        <c:scaling>
          <c:orientation val="minMax"/>
        </c:scaling>
        <c:delete val="1"/>
        <c:axPos val="t"/>
        <c:numFmt formatCode="0.0%" sourceLinked="1"/>
        <c:majorTickMark val="out"/>
        <c:minorTickMark val="none"/>
        <c:tickLblPos val="none"/>
        <c:crossAx val="-212027280"/>
        <c:crosses val="autoZero"/>
        <c:crossBetween val="between"/>
      </c:valAx>
      <c:catAx>
        <c:axId val="-212027280"/>
        <c:scaling>
          <c:orientation val="maxMin"/>
        </c:scaling>
        <c:delete val="1"/>
        <c:axPos val="r"/>
        <c:numFmt formatCode="General" sourceLinked="1"/>
        <c:majorTickMark val="out"/>
        <c:minorTickMark val="none"/>
        <c:tickLblPos val="none"/>
        <c:crossAx val="-212027824"/>
        <c:crosses val="max"/>
        <c:auto val="1"/>
        <c:lblAlgn val="ctr"/>
        <c:lblOffset val="100"/>
        <c:noMultiLvlLbl val="0"/>
      </c:catAx>
      <c:spPr>
        <a:noFill/>
      </c:spPr>
    </c:plotArea>
    <c:legend>
      <c:legendPos val="t"/>
      <c:legendEntry>
        <c:idx val="1"/>
        <c:delete val="1"/>
      </c:legendEntry>
      <c:layout>
        <c:manualLayout>
          <c:xMode val="edge"/>
          <c:yMode val="edge"/>
          <c:x val="0"/>
          <c:y val="0.10618777303999791"/>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552820955670695"/>
          <c:y val="0.17194169719169719"/>
          <c:w val="0.59783899615287817"/>
          <c:h val="0.7863719474969475"/>
        </c:manualLayout>
      </c:layout>
      <c:barChart>
        <c:barDir val="bar"/>
        <c:grouping val="clustered"/>
        <c:varyColors val="0"/>
        <c:ser>
          <c:idx val="0"/>
          <c:order val="0"/>
          <c:tx>
            <c:strRef>
              <c:f>'realización de excursiones'!$F$62</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excursiones'!$B$63:$B$76</c:f>
              <c:strCache>
                <c:ptCount val="14"/>
                <c:pt idx="0">
                  <c:v>El Teide</c:v>
                </c:pt>
                <c:pt idx="1">
                  <c:v>Santa Cruz (ciudad)</c:v>
                </c:pt>
                <c:pt idx="2">
                  <c:v>Puerto de la Cruz </c:v>
                </c:pt>
                <c:pt idx="3">
                  <c:v>Acantilado de los Gigantes </c:v>
                </c:pt>
                <c:pt idx="4">
                  <c:v>Garachico/Icod de los Vinos</c:v>
                </c:pt>
                <c:pt idx="5">
                  <c:v>Vuelta/recorridos por la Isla</c:v>
                </c:pt>
                <c:pt idx="6">
                  <c:v>La Laguna (ciudad) </c:v>
                </c:pt>
                <c:pt idx="7">
                  <c:v>Barranco de Masca</c:v>
                </c:pt>
                <c:pt idx="8">
                  <c:v>La Orotava (centro urbano)</c:v>
                </c:pt>
                <c:pt idx="9">
                  <c:v>Playa de las Teresitas</c:v>
                </c:pt>
                <c:pt idx="10">
                  <c:v>Candelaria</c:v>
                </c:pt>
                <c:pt idx="11">
                  <c:v>Anaga/Taganana</c:v>
                </c:pt>
                <c:pt idx="12">
                  <c:v>Teno/Buenavista</c:v>
                </c:pt>
                <c:pt idx="13">
                  <c:v>Otras excursiones</c:v>
                </c:pt>
              </c:strCache>
            </c:strRef>
          </c:cat>
          <c:val>
            <c:numRef>
              <c:f>'realización de excursiones'!$F$63:$F$76</c:f>
              <c:numCache>
                <c:formatCode>0.0</c:formatCode>
                <c:ptCount val="14"/>
                <c:pt idx="0">
                  <c:v>37.943262411347519</c:v>
                </c:pt>
                <c:pt idx="1">
                  <c:v>28.068717096148514</c:v>
                </c:pt>
                <c:pt idx="2">
                  <c:v>23.524978466838931</c:v>
                </c:pt>
                <c:pt idx="3">
                  <c:v>22.784810126582279</c:v>
                </c:pt>
                <c:pt idx="4">
                  <c:v>19.245868711768466</c:v>
                </c:pt>
                <c:pt idx="5">
                  <c:v>17.781818181818181</c:v>
                </c:pt>
                <c:pt idx="6">
                  <c:v>17.602552415679124</c:v>
                </c:pt>
                <c:pt idx="7">
                  <c:v>15.727272727272728</c:v>
                </c:pt>
                <c:pt idx="8">
                  <c:v>15.679854479308778</c:v>
                </c:pt>
                <c:pt idx="9">
                  <c:v>11.337394308573506</c:v>
                </c:pt>
                <c:pt idx="10">
                  <c:v>10.148899241801407</c:v>
                </c:pt>
                <c:pt idx="11">
                  <c:v>9.3207238337728473</c:v>
                </c:pt>
                <c:pt idx="12">
                  <c:v>8.0363636363636353</c:v>
                </c:pt>
                <c:pt idx="13">
                  <c:v>2.7818181818181817</c:v>
                </c:pt>
              </c:numCache>
            </c:numRef>
          </c:val>
          <c:extLst>
            <c:ext xmlns:c16="http://schemas.microsoft.com/office/drawing/2014/chart" uri="{C3380CC4-5D6E-409C-BE32-E72D297353CC}">
              <c16:uniqueId val="{00000000-D71A-499F-A2BD-E68DAF13F126}"/>
            </c:ext>
          </c:extLst>
        </c:ser>
        <c:ser>
          <c:idx val="2"/>
          <c:order val="1"/>
          <c:tx>
            <c:strRef>
              <c:f>'realización de excursiones'!$E$62</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excursiones'!$B$63:$B$76</c:f>
              <c:strCache>
                <c:ptCount val="14"/>
                <c:pt idx="0">
                  <c:v>El Teide</c:v>
                </c:pt>
                <c:pt idx="1">
                  <c:v>Santa Cruz (ciudad)</c:v>
                </c:pt>
                <c:pt idx="2">
                  <c:v>Puerto de la Cruz </c:v>
                </c:pt>
                <c:pt idx="3">
                  <c:v>Acantilado de los Gigantes </c:v>
                </c:pt>
                <c:pt idx="4">
                  <c:v>Garachico/Icod de los Vinos</c:v>
                </c:pt>
                <c:pt idx="5">
                  <c:v>Vuelta/recorridos por la Isla</c:v>
                </c:pt>
                <c:pt idx="6">
                  <c:v>La Laguna (ciudad) </c:v>
                </c:pt>
                <c:pt idx="7">
                  <c:v>Barranco de Masca</c:v>
                </c:pt>
                <c:pt idx="8">
                  <c:v>La Orotava (centro urbano)</c:v>
                </c:pt>
                <c:pt idx="9">
                  <c:v>Playa de las Teresitas</c:v>
                </c:pt>
                <c:pt idx="10">
                  <c:v>Candelaria</c:v>
                </c:pt>
                <c:pt idx="11">
                  <c:v>Anaga/Taganana</c:v>
                </c:pt>
                <c:pt idx="12">
                  <c:v>Teno/Buenavista</c:v>
                </c:pt>
                <c:pt idx="13">
                  <c:v>Otras excursiones</c:v>
                </c:pt>
              </c:strCache>
            </c:strRef>
          </c:cat>
          <c:val>
            <c:numRef>
              <c:f>'realización de excursiones'!$E$63:$E$76</c:f>
              <c:numCache>
                <c:formatCode>0.0</c:formatCode>
                <c:ptCount val="14"/>
                <c:pt idx="0">
                  <c:v>38.083113576429938</c:v>
                </c:pt>
                <c:pt idx="1">
                  <c:v>28.685882677962979</c:v>
                </c:pt>
                <c:pt idx="2">
                  <c:v>25.157973653207669</c:v>
                </c:pt>
                <c:pt idx="3">
                  <c:v>22.525301204819279</c:v>
                </c:pt>
                <c:pt idx="4">
                  <c:v>19.760643157317741</c:v>
                </c:pt>
                <c:pt idx="5">
                  <c:v>18.454545454545453</c:v>
                </c:pt>
                <c:pt idx="6">
                  <c:v>18.084039741135722</c:v>
                </c:pt>
                <c:pt idx="7">
                  <c:v>15.809090909090909</c:v>
                </c:pt>
                <c:pt idx="8">
                  <c:v>15.603095129722348</c:v>
                </c:pt>
                <c:pt idx="9">
                  <c:v>10.782798436221475</c:v>
                </c:pt>
                <c:pt idx="10">
                  <c:v>10.247026532479415</c:v>
                </c:pt>
                <c:pt idx="11">
                  <c:v>8.884241156679094</c:v>
                </c:pt>
                <c:pt idx="12">
                  <c:v>7.836363636363636</c:v>
                </c:pt>
                <c:pt idx="13">
                  <c:v>2.081818181818182</c:v>
                </c:pt>
              </c:numCache>
            </c:numRef>
          </c:val>
          <c:extLst>
            <c:ext xmlns:c16="http://schemas.microsoft.com/office/drawing/2014/chart" uri="{C3380CC4-5D6E-409C-BE32-E72D297353CC}">
              <c16:uniqueId val="{00000001-D71A-499F-A2BD-E68DAF13F126}"/>
            </c:ext>
          </c:extLst>
        </c:ser>
        <c:dLbls>
          <c:showLegendKey val="0"/>
          <c:showVal val="0"/>
          <c:showCatName val="0"/>
          <c:showSerName val="0"/>
          <c:showPercent val="0"/>
          <c:showBubbleSize val="0"/>
        </c:dLbls>
        <c:gapWidth val="35"/>
        <c:axId val="-212024016"/>
        <c:axId val="-212023472"/>
      </c:barChart>
      <c:barChart>
        <c:barDir val="bar"/>
        <c:grouping val="clustered"/>
        <c:varyColors val="0"/>
        <c:ser>
          <c:idx val="3"/>
          <c:order val="2"/>
          <c:tx>
            <c:strRef>
              <c:f>'realización de excursiones'!$G$62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D71A-499F-A2BD-E68DAF13F126}"/>
              </c:ext>
            </c:extLst>
          </c:dPt>
          <c:dPt>
            <c:idx val="1"/>
            <c:invertIfNegative val="0"/>
            <c:bubble3D val="0"/>
            <c:spPr>
              <a:noFill/>
            </c:spPr>
            <c:extLst>
              <c:ext xmlns:c16="http://schemas.microsoft.com/office/drawing/2014/chart" uri="{C3380CC4-5D6E-409C-BE32-E72D297353CC}">
                <c16:uniqueId val="{00000005-D71A-499F-A2BD-E68DAF13F126}"/>
              </c:ext>
            </c:extLst>
          </c:dPt>
          <c:dPt>
            <c:idx val="2"/>
            <c:invertIfNegative val="0"/>
            <c:bubble3D val="0"/>
            <c:spPr>
              <a:noFill/>
            </c:spPr>
            <c:extLst>
              <c:ext xmlns:c16="http://schemas.microsoft.com/office/drawing/2014/chart" uri="{C3380CC4-5D6E-409C-BE32-E72D297353CC}">
                <c16:uniqueId val="{00000007-D71A-499F-A2BD-E68DAF13F126}"/>
              </c:ext>
            </c:extLst>
          </c:dPt>
          <c:dPt>
            <c:idx val="3"/>
            <c:invertIfNegative val="0"/>
            <c:bubble3D val="0"/>
            <c:spPr>
              <a:noFill/>
            </c:spPr>
            <c:extLst>
              <c:ext xmlns:c16="http://schemas.microsoft.com/office/drawing/2014/chart" uri="{C3380CC4-5D6E-409C-BE32-E72D297353CC}">
                <c16:uniqueId val="{00000009-D71A-499F-A2BD-E68DAF13F126}"/>
              </c:ext>
            </c:extLst>
          </c:dPt>
          <c:dPt>
            <c:idx val="4"/>
            <c:invertIfNegative val="0"/>
            <c:bubble3D val="0"/>
            <c:spPr>
              <a:noFill/>
            </c:spPr>
            <c:extLst>
              <c:ext xmlns:c16="http://schemas.microsoft.com/office/drawing/2014/chart" uri="{C3380CC4-5D6E-409C-BE32-E72D297353CC}">
                <c16:uniqueId val="{0000000B-D71A-499F-A2BD-E68DAF13F126}"/>
              </c:ext>
            </c:extLst>
          </c:dPt>
          <c:dPt>
            <c:idx val="5"/>
            <c:invertIfNegative val="0"/>
            <c:bubble3D val="0"/>
            <c:spPr>
              <a:noFill/>
            </c:spPr>
            <c:extLst>
              <c:ext xmlns:c16="http://schemas.microsoft.com/office/drawing/2014/chart" uri="{C3380CC4-5D6E-409C-BE32-E72D297353CC}">
                <c16:uniqueId val="{0000000D-D71A-499F-A2BD-E68DAF13F126}"/>
              </c:ext>
            </c:extLst>
          </c:dPt>
          <c:dPt>
            <c:idx val="6"/>
            <c:invertIfNegative val="0"/>
            <c:bubble3D val="0"/>
            <c:spPr>
              <a:noFill/>
            </c:spPr>
            <c:extLst>
              <c:ext xmlns:c16="http://schemas.microsoft.com/office/drawing/2014/chart" uri="{C3380CC4-5D6E-409C-BE32-E72D297353CC}">
                <c16:uniqueId val="{0000000F-D71A-499F-A2BD-E68DAF13F126}"/>
              </c:ext>
            </c:extLst>
          </c:dPt>
          <c:dPt>
            <c:idx val="7"/>
            <c:invertIfNegative val="0"/>
            <c:bubble3D val="0"/>
            <c:spPr>
              <a:noFill/>
            </c:spPr>
            <c:extLst>
              <c:ext xmlns:c16="http://schemas.microsoft.com/office/drawing/2014/chart" uri="{C3380CC4-5D6E-409C-BE32-E72D297353CC}">
                <c16:uniqueId val="{00000011-D71A-499F-A2BD-E68DAF13F126}"/>
              </c:ext>
            </c:extLst>
          </c:dPt>
          <c:dPt>
            <c:idx val="9"/>
            <c:invertIfNegative val="0"/>
            <c:bubble3D val="0"/>
            <c:spPr>
              <a:noFill/>
            </c:spPr>
            <c:extLst>
              <c:ext xmlns:c16="http://schemas.microsoft.com/office/drawing/2014/chart" uri="{C3380CC4-5D6E-409C-BE32-E72D297353CC}">
                <c16:uniqueId val="{00000013-D71A-499F-A2BD-E68DAF13F126}"/>
              </c:ext>
            </c:extLst>
          </c:dPt>
          <c:dPt>
            <c:idx val="10"/>
            <c:invertIfNegative val="0"/>
            <c:bubble3D val="0"/>
            <c:spPr>
              <a:noFill/>
            </c:spPr>
            <c:extLst>
              <c:ext xmlns:c16="http://schemas.microsoft.com/office/drawing/2014/chart" uri="{C3380CC4-5D6E-409C-BE32-E72D297353CC}">
                <c16:uniqueId val="{00000015-D71A-499F-A2BD-E68DAF13F126}"/>
              </c:ext>
            </c:extLst>
          </c:dPt>
          <c:dPt>
            <c:idx val="11"/>
            <c:invertIfNegative val="0"/>
            <c:bubble3D val="0"/>
            <c:spPr>
              <a:noFill/>
            </c:spPr>
            <c:extLst>
              <c:ext xmlns:c16="http://schemas.microsoft.com/office/drawing/2014/chart" uri="{C3380CC4-5D6E-409C-BE32-E72D297353CC}">
                <c16:uniqueId val="{00000017-D71A-499F-A2BD-E68DAF13F126}"/>
              </c:ext>
            </c:extLst>
          </c:dPt>
          <c:dPt>
            <c:idx val="12"/>
            <c:invertIfNegative val="0"/>
            <c:bubble3D val="0"/>
            <c:spPr>
              <a:noFill/>
            </c:spPr>
            <c:extLst>
              <c:ext xmlns:c16="http://schemas.microsoft.com/office/drawing/2014/chart" uri="{C3380CC4-5D6E-409C-BE32-E72D297353CC}">
                <c16:uniqueId val="{00000019-D71A-499F-A2BD-E68DAF13F126}"/>
              </c:ext>
            </c:extLst>
          </c:dPt>
          <c:dPt>
            <c:idx val="13"/>
            <c:invertIfNegative val="0"/>
            <c:bubble3D val="0"/>
            <c:spPr>
              <a:noFill/>
            </c:spPr>
            <c:extLst>
              <c:ext xmlns:c16="http://schemas.microsoft.com/office/drawing/2014/chart" uri="{C3380CC4-5D6E-409C-BE32-E72D297353CC}">
                <c16:uniqueId val="{0000001B-D71A-499F-A2BD-E68DAF13F126}"/>
              </c:ext>
            </c:extLst>
          </c:dPt>
          <c:dPt>
            <c:idx val="14"/>
            <c:invertIfNegative val="0"/>
            <c:bubble3D val="0"/>
            <c:spPr>
              <a:noFill/>
            </c:spPr>
            <c:extLst>
              <c:ext xmlns:c16="http://schemas.microsoft.com/office/drawing/2014/chart" uri="{C3380CC4-5D6E-409C-BE32-E72D297353CC}">
                <c16:uniqueId val="{0000001D-D71A-499F-A2BD-E68DAF13F126}"/>
              </c:ext>
            </c:extLst>
          </c:dPt>
          <c:dPt>
            <c:idx val="16"/>
            <c:invertIfNegative val="0"/>
            <c:bubble3D val="0"/>
            <c:spPr>
              <a:noFill/>
            </c:spPr>
            <c:extLst>
              <c:ext xmlns:c16="http://schemas.microsoft.com/office/drawing/2014/chart" uri="{C3380CC4-5D6E-409C-BE32-E72D297353CC}">
                <c16:uniqueId val="{0000001F-D71A-499F-A2BD-E68DAF13F126}"/>
              </c:ext>
            </c:extLst>
          </c:dPt>
          <c:dPt>
            <c:idx val="17"/>
            <c:invertIfNegative val="0"/>
            <c:bubble3D val="0"/>
            <c:spPr>
              <a:noFill/>
            </c:spPr>
            <c:extLst>
              <c:ext xmlns:c16="http://schemas.microsoft.com/office/drawing/2014/chart" uri="{C3380CC4-5D6E-409C-BE32-E72D297353CC}">
                <c16:uniqueId val="{00000021-D71A-499F-A2BD-E68DAF13F126}"/>
              </c:ext>
            </c:extLst>
          </c:dPt>
          <c:dLbls>
            <c:dLbl>
              <c:idx val="3"/>
              <c:layout>
                <c:manualLayout>
                  <c:x val="-7.144372481289579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1A-499F-A2BD-E68DAF13F126}"/>
                </c:ext>
              </c:extLst>
            </c:dLbl>
            <c:dLbl>
              <c:idx val="8"/>
              <c:layout>
                <c:manualLayout>
                  <c:x val="-7.1353770869314909E-2"/>
                  <c:y val="7.107162504696874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D71A-499F-A2BD-E68DAF13F126}"/>
                </c:ext>
              </c:extLst>
            </c:dLbl>
            <c:dLbl>
              <c:idx val="9"/>
              <c:layout>
                <c:manualLayout>
                  <c:x val="-7.198747841105354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71A-499F-A2BD-E68DAF13F126}"/>
                </c:ext>
              </c:extLst>
            </c:dLbl>
            <c:dLbl>
              <c:idx val="11"/>
              <c:layout>
                <c:manualLayout>
                  <c:x val="-7.1956102475532524E-2"/>
                  <c:y val="1.4214325009393749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71A-499F-A2BD-E68DAF13F126}"/>
                </c:ext>
              </c:extLst>
            </c:dLbl>
            <c:dLbl>
              <c:idx val="12"/>
              <c:layout>
                <c:manualLayout>
                  <c:x val="-7.163442717328727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71A-499F-A2BD-E68DAF13F126}"/>
                </c:ext>
              </c:extLst>
            </c:dLbl>
            <c:dLbl>
              <c:idx val="13"/>
              <c:layout>
                <c:manualLayout>
                  <c:x val="-8.8106937248128958E-2"/>
                  <c:y val="3.87728937728951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71A-499F-A2BD-E68DAF13F126}"/>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excursiones'!$B$63:$B$76</c:f>
              <c:strCache>
                <c:ptCount val="14"/>
                <c:pt idx="0">
                  <c:v>El Teide</c:v>
                </c:pt>
                <c:pt idx="1">
                  <c:v>Santa Cruz (ciudad)</c:v>
                </c:pt>
                <c:pt idx="2">
                  <c:v>Puerto de la Cruz </c:v>
                </c:pt>
                <c:pt idx="3">
                  <c:v>Acantilado de los Gigantes </c:v>
                </c:pt>
                <c:pt idx="4">
                  <c:v>Garachico/Icod de los Vinos</c:v>
                </c:pt>
                <c:pt idx="5">
                  <c:v>Vuelta/recorridos por la Isla</c:v>
                </c:pt>
                <c:pt idx="6">
                  <c:v>La Laguna (ciudad) </c:v>
                </c:pt>
                <c:pt idx="7">
                  <c:v>Barranco de Masca</c:v>
                </c:pt>
                <c:pt idx="8">
                  <c:v>La Orotava (centro urbano)</c:v>
                </c:pt>
                <c:pt idx="9">
                  <c:v>Playa de las Teresitas</c:v>
                </c:pt>
                <c:pt idx="10">
                  <c:v>Candelaria</c:v>
                </c:pt>
                <c:pt idx="11">
                  <c:v>Anaga/Taganana</c:v>
                </c:pt>
                <c:pt idx="12">
                  <c:v>Teno/Buenavista</c:v>
                </c:pt>
                <c:pt idx="13">
                  <c:v>Otras excursiones</c:v>
                </c:pt>
              </c:strCache>
            </c:strRef>
          </c:cat>
          <c:val>
            <c:numRef>
              <c:f>'realización de excursiones'!$G$63:$G$76</c:f>
              <c:numCache>
                <c:formatCode>0.0%</c:formatCode>
                <c:ptCount val="14"/>
                <c:pt idx="0">
                  <c:v>-3.672261849119729E-3</c:v>
                </c:pt>
                <c:pt idx="1">
                  <c:v>-2.1514610121744049E-2</c:v>
                </c:pt>
                <c:pt idx="2">
                  <c:v>-6.49096468928263E-2</c:v>
                </c:pt>
                <c:pt idx="3">
                  <c:v>1.1520774768040809E-2</c:v>
                </c:pt>
                <c:pt idx="4">
                  <c:v>-2.6050490434500029E-2</c:v>
                </c:pt>
                <c:pt idx="5">
                  <c:v>-3.6453201970443327E-2</c:v>
                </c:pt>
                <c:pt idx="6">
                  <c:v>-2.6624987135001721E-2</c:v>
                </c:pt>
                <c:pt idx="7">
                  <c:v>-5.1753881541114488E-3</c:v>
                </c:pt>
                <c:pt idx="8">
                  <c:v>4.9194950712190266E-3</c:v>
                </c:pt>
                <c:pt idx="9">
                  <c:v>5.1433389544687902E-2</c:v>
                </c:pt>
                <c:pt idx="10">
                  <c:v>-9.5761722063448795E-3</c:v>
                </c:pt>
                <c:pt idx="11">
                  <c:v>4.9129989764585602E-2</c:v>
                </c:pt>
                <c:pt idx="12">
                  <c:v>2.5522041763341052E-2</c:v>
                </c:pt>
                <c:pt idx="13">
                  <c:v>0.33624454148471594</c:v>
                </c:pt>
              </c:numCache>
            </c:numRef>
          </c:val>
          <c:extLst>
            <c:ext xmlns:c16="http://schemas.microsoft.com/office/drawing/2014/chart" uri="{C3380CC4-5D6E-409C-BE32-E72D297353CC}">
              <c16:uniqueId val="{00000023-D71A-499F-A2BD-E68DAF13F126}"/>
            </c:ext>
          </c:extLst>
        </c:ser>
        <c:dLbls>
          <c:showLegendKey val="0"/>
          <c:showVal val="0"/>
          <c:showCatName val="0"/>
          <c:showSerName val="0"/>
          <c:showPercent val="0"/>
          <c:showBubbleSize val="0"/>
        </c:dLbls>
        <c:gapWidth val="35"/>
        <c:axId val="-212020752"/>
        <c:axId val="-212022928"/>
      </c:barChart>
      <c:catAx>
        <c:axId val="-212024016"/>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23472"/>
        <c:crosses val="autoZero"/>
        <c:auto val="1"/>
        <c:lblAlgn val="ctr"/>
        <c:lblOffset val="1000"/>
        <c:noMultiLvlLbl val="0"/>
      </c:catAx>
      <c:valAx>
        <c:axId val="-212023472"/>
        <c:scaling>
          <c:orientation val="minMax"/>
        </c:scaling>
        <c:delete val="1"/>
        <c:axPos val="t"/>
        <c:numFmt formatCode="0.0" sourceLinked="1"/>
        <c:majorTickMark val="out"/>
        <c:minorTickMark val="none"/>
        <c:tickLblPos val="none"/>
        <c:crossAx val="-212024016"/>
        <c:crosses val="autoZero"/>
        <c:crossBetween val="between"/>
      </c:valAx>
      <c:valAx>
        <c:axId val="-212022928"/>
        <c:scaling>
          <c:orientation val="minMax"/>
        </c:scaling>
        <c:delete val="1"/>
        <c:axPos val="t"/>
        <c:numFmt formatCode="0.0%" sourceLinked="1"/>
        <c:majorTickMark val="out"/>
        <c:minorTickMark val="none"/>
        <c:tickLblPos val="none"/>
        <c:crossAx val="-212020752"/>
        <c:crosses val="autoZero"/>
        <c:crossBetween val="between"/>
      </c:valAx>
      <c:catAx>
        <c:axId val="-212020752"/>
        <c:scaling>
          <c:orientation val="maxMin"/>
        </c:scaling>
        <c:delete val="1"/>
        <c:axPos val="r"/>
        <c:numFmt formatCode="General" sourceLinked="1"/>
        <c:majorTickMark val="out"/>
        <c:minorTickMark val="none"/>
        <c:tickLblPos val="none"/>
        <c:crossAx val="-212022928"/>
        <c:crosses val="max"/>
        <c:auto val="1"/>
        <c:lblAlgn val="ctr"/>
        <c:lblOffset val="100"/>
        <c:noMultiLvlLbl val="0"/>
      </c:catAx>
      <c:spPr>
        <a:noFill/>
      </c:spPr>
    </c:plotArea>
    <c:legend>
      <c:legendPos val="t"/>
      <c:layout>
        <c:manualLayout>
          <c:xMode val="edge"/>
          <c:yMode val="edge"/>
          <c:x val="0"/>
          <c:y val="0.10646443833943833"/>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9095492771786"/>
          <c:y val="0.13875348037635646"/>
          <c:w val="0.77024240742689665"/>
          <c:h val="0.79488916517014319"/>
        </c:manualLayout>
      </c:layout>
      <c:barChart>
        <c:barDir val="bar"/>
        <c:grouping val="clustered"/>
        <c:varyColors val="0"/>
        <c:ser>
          <c:idx val="0"/>
          <c:order val="0"/>
          <c:tx>
            <c:strRef>
              <c:f>'excursiones por mercados'!$F$55</c:f>
              <c:strCache>
                <c:ptCount val="1"/>
                <c:pt idx="0">
                  <c:v>2015</c:v>
                </c:pt>
              </c:strCache>
            </c:strRef>
          </c:tx>
          <c:spPr>
            <a:solidFill>
              <a:schemeClr val="accent6"/>
            </a:solidFill>
            <a:scene3d>
              <a:camera prst="orthographicFront"/>
              <a:lightRig rig="threePt" dir="t"/>
            </a:scene3d>
            <a:sp3d/>
          </c:spPr>
          <c:invertIfNegative val="0"/>
          <c:dPt>
            <c:idx val="8"/>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BA12-431A-BE49-977E900D18D6}"/>
              </c:ext>
            </c:extLst>
          </c:dPt>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'excursiones por mercados'!$B$56:$B$71</c:f>
              <c:strCache>
                <c:ptCount val="16"/>
                <c:pt idx="0">
                  <c:v>Rusia</c:v>
                </c:pt>
                <c:pt idx="1">
                  <c:v>Península</c:v>
                </c:pt>
                <c:pt idx="2">
                  <c:v>España</c:v>
                </c:pt>
                <c:pt idx="3">
                  <c:v>Alemania</c:v>
                </c:pt>
                <c:pt idx="4">
                  <c:v>Francia</c:v>
                </c:pt>
                <c:pt idx="5">
                  <c:v>Italia</c:v>
                </c:pt>
                <c:pt idx="6">
                  <c:v>Suiza + Austria</c:v>
                </c:pt>
                <c:pt idx="7">
                  <c:v>Holanda</c:v>
                </c:pt>
                <c:pt idx="8">
                  <c:v>Todos los países</c:v>
                </c:pt>
                <c:pt idx="9">
                  <c:v>Dinamarca</c:v>
                </c:pt>
                <c:pt idx="10">
                  <c:v>Finlandia</c:v>
                </c:pt>
                <c:pt idx="11">
                  <c:v>Bélgica</c:v>
                </c:pt>
                <c:pt idx="12">
                  <c:v>Suecia</c:v>
                </c:pt>
                <c:pt idx="13">
                  <c:v>Noruega</c:v>
                </c:pt>
                <c:pt idx="14">
                  <c:v>Irlanda </c:v>
                </c:pt>
                <c:pt idx="15">
                  <c:v>Reino Unido</c:v>
                </c:pt>
              </c:strCache>
            </c:strRef>
          </c:cat>
          <c:val>
            <c:numRef>
              <c:f>'excursiones por mercados'!$F$56:$F$71</c:f>
              <c:numCache>
                <c:formatCode>0.0</c:formatCode>
                <c:ptCount val="16"/>
                <c:pt idx="0">
                  <c:v>87.155963302752298</c:v>
                </c:pt>
                <c:pt idx="1">
                  <c:v>87.149817295980512</c:v>
                </c:pt>
                <c:pt idx="2">
                  <c:v>87.081339712918663</c:v>
                </c:pt>
                <c:pt idx="3">
                  <c:v>82.753824756606392</c:v>
                </c:pt>
                <c:pt idx="4">
                  <c:v>81.900452488687776</c:v>
                </c:pt>
                <c:pt idx="5">
                  <c:v>79.378531073446325</c:v>
                </c:pt>
                <c:pt idx="6">
                  <c:v>72.558139534883722</c:v>
                </c:pt>
                <c:pt idx="7">
                  <c:v>58.591549295774648</c:v>
                </c:pt>
                <c:pt idx="8">
                  <c:v>56.881818181818176</c:v>
                </c:pt>
                <c:pt idx="9">
                  <c:v>56.016597510373444</c:v>
                </c:pt>
                <c:pt idx="10">
                  <c:v>54.216867469879517</c:v>
                </c:pt>
                <c:pt idx="11">
                  <c:v>51.977401129943502</c:v>
                </c:pt>
                <c:pt idx="12">
                  <c:v>44.827586206896555</c:v>
                </c:pt>
                <c:pt idx="13">
                  <c:v>40.707964601769916</c:v>
                </c:pt>
                <c:pt idx="14">
                  <c:v>39.634146341463413</c:v>
                </c:pt>
                <c:pt idx="15">
                  <c:v>29.168657429526995</c:v>
                </c:pt>
              </c:numCache>
            </c:numRef>
          </c:val>
          <c:extLst>
            <c:ext xmlns:c16="http://schemas.microsoft.com/office/drawing/2014/chart" uri="{C3380CC4-5D6E-409C-BE32-E72D297353CC}">
              <c16:uniqueId val="{00000002-15E2-41CD-84D8-C75FFAB5D8D0}"/>
            </c:ext>
          </c:extLst>
        </c:ser>
        <c:dLbls>
          <c:showLegendKey val="0"/>
          <c:showVal val="0"/>
          <c:showCatName val="0"/>
          <c:showSerName val="0"/>
          <c:showPercent val="0"/>
          <c:showBubbleSize val="0"/>
        </c:dLbls>
        <c:gapWidth val="35"/>
        <c:axId val="-212018032"/>
        <c:axId val="-212015312"/>
      </c:barChart>
      <c:barChart>
        <c:barDir val="bar"/>
        <c:grouping val="clustered"/>
        <c:varyColors val="0"/>
        <c:ser>
          <c:idx val="3"/>
          <c:order val="1"/>
          <c:tx>
            <c:strRef>
              <c:f>'excursiones por mercados'!$G$55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4-15E2-41CD-84D8-C75FFAB5D8D0}"/>
              </c:ext>
            </c:extLst>
          </c:dPt>
          <c:dPt>
            <c:idx val="1"/>
            <c:invertIfNegative val="0"/>
            <c:bubble3D val="0"/>
            <c:spPr>
              <a:noFill/>
            </c:spPr>
            <c:extLst>
              <c:ext xmlns:c16="http://schemas.microsoft.com/office/drawing/2014/chart" uri="{C3380CC4-5D6E-409C-BE32-E72D297353CC}">
                <c16:uniqueId val="{00000006-15E2-41CD-84D8-C75FFAB5D8D0}"/>
              </c:ext>
            </c:extLst>
          </c:dPt>
          <c:dPt>
            <c:idx val="2"/>
            <c:invertIfNegative val="0"/>
            <c:bubble3D val="0"/>
            <c:spPr>
              <a:noFill/>
            </c:spPr>
            <c:extLst>
              <c:ext xmlns:c16="http://schemas.microsoft.com/office/drawing/2014/chart" uri="{C3380CC4-5D6E-409C-BE32-E72D297353CC}">
                <c16:uniqueId val="{00000008-15E2-41CD-84D8-C75FFAB5D8D0}"/>
              </c:ext>
            </c:extLst>
          </c:dPt>
          <c:dPt>
            <c:idx val="3"/>
            <c:invertIfNegative val="0"/>
            <c:bubble3D val="0"/>
            <c:spPr>
              <a:noFill/>
            </c:spPr>
            <c:extLst>
              <c:ext xmlns:c16="http://schemas.microsoft.com/office/drawing/2014/chart" uri="{C3380CC4-5D6E-409C-BE32-E72D297353CC}">
                <c16:uniqueId val="{0000000A-15E2-41CD-84D8-C75FFAB5D8D0}"/>
              </c:ext>
            </c:extLst>
          </c:dPt>
          <c:dPt>
            <c:idx val="4"/>
            <c:invertIfNegative val="0"/>
            <c:bubble3D val="0"/>
            <c:spPr>
              <a:noFill/>
            </c:spPr>
            <c:extLst>
              <c:ext xmlns:c16="http://schemas.microsoft.com/office/drawing/2014/chart" uri="{C3380CC4-5D6E-409C-BE32-E72D297353CC}">
                <c16:uniqueId val="{0000000C-15E2-41CD-84D8-C75FFAB5D8D0}"/>
              </c:ext>
            </c:extLst>
          </c:dPt>
          <c:dPt>
            <c:idx val="5"/>
            <c:invertIfNegative val="0"/>
            <c:bubble3D val="0"/>
            <c:spPr>
              <a:noFill/>
            </c:spPr>
            <c:extLst>
              <c:ext xmlns:c16="http://schemas.microsoft.com/office/drawing/2014/chart" uri="{C3380CC4-5D6E-409C-BE32-E72D297353CC}">
                <c16:uniqueId val="{0000000E-15E2-41CD-84D8-C75FFAB5D8D0}"/>
              </c:ext>
            </c:extLst>
          </c:dPt>
          <c:dPt>
            <c:idx val="6"/>
            <c:invertIfNegative val="0"/>
            <c:bubble3D val="0"/>
            <c:spPr>
              <a:noFill/>
            </c:spPr>
            <c:extLst>
              <c:ext xmlns:c16="http://schemas.microsoft.com/office/drawing/2014/chart" uri="{C3380CC4-5D6E-409C-BE32-E72D297353CC}">
                <c16:uniqueId val="{00000010-15E2-41CD-84D8-C75FFAB5D8D0}"/>
              </c:ext>
            </c:extLst>
          </c:dPt>
          <c:dPt>
            <c:idx val="7"/>
            <c:invertIfNegative val="0"/>
            <c:bubble3D val="0"/>
            <c:spPr>
              <a:noFill/>
            </c:spPr>
            <c:extLst>
              <c:ext xmlns:c16="http://schemas.microsoft.com/office/drawing/2014/chart" uri="{C3380CC4-5D6E-409C-BE32-E72D297353CC}">
                <c16:uniqueId val="{00000012-15E2-41CD-84D8-C75FFAB5D8D0}"/>
              </c:ext>
            </c:extLst>
          </c:dPt>
          <c:dPt>
            <c:idx val="8"/>
            <c:invertIfNegative val="0"/>
            <c:bubble3D val="0"/>
            <c:spPr>
              <a:noFill/>
            </c:spPr>
            <c:extLst>
              <c:ext xmlns:c16="http://schemas.microsoft.com/office/drawing/2014/chart" uri="{C3380CC4-5D6E-409C-BE32-E72D297353CC}">
                <c16:uniqueId val="{00000014-15E2-41CD-84D8-C75FFAB5D8D0}"/>
              </c:ext>
            </c:extLst>
          </c:dPt>
          <c:dPt>
            <c:idx val="9"/>
            <c:invertIfNegative val="0"/>
            <c:bubble3D val="0"/>
            <c:spPr>
              <a:noFill/>
            </c:spPr>
            <c:extLst>
              <c:ext xmlns:c16="http://schemas.microsoft.com/office/drawing/2014/chart" uri="{C3380CC4-5D6E-409C-BE32-E72D297353CC}">
                <c16:uniqueId val="{00000016-15E2-41CD-84D8-C75FFAB5D8D0}"/>
              </c:ext>
            </c:extLst>
          </c:dPt>
          <c:dPt>
            <c:idx val="10"/>
            <c:invertIfNegative val="0"/>
            <c:bubble3D val="0"/>
            <c:spPr>
              <a:noFill/>
            </c:spPr>
            <c:extLst>
              <c:ext xmlns:c16="http://schemas.microsoft.com/office/drawing/2014/chart" uri="{C3380CC4-5D6E-409C-BE32-E72D297353CC}">
                <c16:uniqueId val="{00000018-15E2-41CD-84D8-C75FFAB5D8D0}"/>
              </c:ext>
            </c:extLst>
          </c:dPt>
          <c:dPt>
            <c:idx val="11"/>
            <c:invertIfNegative val="0"/>
            <c:bubble3D val="0"/>
            <c:spPr>
              <a:noFill/>
            </c:spPr>
            <c:extLst>
              <c:ext xmlns:c16="http://schemas.microsoft.com/office/drawing/2014/chart" uri="{C3380CC4-5D6E-409C-BE32-E72D297353CC}">
                <c16:uniqueId val="{0000001A-15E2-41CD-84D8-C75FFAB5D8D0}"/>
              </c:ext>
            </c:extLst>
          </c:dPt>
          <c:dPt>
            <c:idx val="12"/>
            <c:invertIfNegative val="0"/>
            <c:bubble3D val="0"/>
            <c:spPr>
              <a:noFill/>
            </c:spPr>
            <c:extLst>
              <c:ext xmlns:c16="http://schemas.microsoft.com/office/drawing/2014/chart" uri="{C3380CC4-5D6E-409C-BE32-E72D297353CC}">
                <c16:uniqueId val="{0000001C-15E2-41CD-84D8-C75FFAB5D8D0}"/>
              </c:ext>
            </c:extLst>
          </c:dPt>
          <c:dPt>
            <c:idx val="13"/>
            <c:invertIfNegative val="0"/>
            <c:bubble3D val="0"/>
            <c:spPr>
              <a:noFill/>
            </c:spPr>
            <c:extLst>
              <c:ext xmlns:c16="http://schemas.microsoft.com/office/drawing/2014/chart" uri="{C3380CC4-5D6E-409C-BE32-E72D297353CC}">
                <c16:uniqueId val="{0000001E-15E2-41CD-84D8-C75FFAB5D8D0}"/>
              </c:ext>
            </c:extLst>
          </c:dPt>
          <c:dPt>
            <c:idx val="14"/>
            <c:invertIfNegative val="0"/>
            <c:bubble3D val="0"/>
            <c:spPr>
              <a:noFill/>
            </c:spPr>
            <c:extLst>
              <c:ext xmlns:c16="http://schemas.microsoft.com/office/drawing/2014/chart" uri="{C3380CC4-5D6E-409C-BE32-E72D297353CC}">
                <c16:uniqueId val="{00000020-15E2-41CD-84D8-C75FFAB5D8D0}"/>
              </c:ext>
            </c:extLst>
          </c:dPt>
          <c:dPt>
            <c:idx val="15"/>
            <c:invertIfNegative val="0"/>
            <c:bubble3D val="0"/>
            <c:spPr>
              <a:noFill/>
            </c:spPr>
            <c:extLst>
              <c:ext xmlns:c16="http://schemas.microsoft.com/office/drawing/2014/chart" uri="{C3380CC4-5D6E-409C-BE32-E72D297353CC}">
                <c16:uniqueId val="{00000022-15E2-41CD-84D8-C75FFAB5D8D0}"/>
              </c:ext>
            </c:extLst>
          </c:dPt>
          <c:dPt>
            <c:idx val="17"/>
            <c:invertIfNegative val="0"/>
            <c:bubble3D val="0"/>
            <c:spPr>
              <a:noFill/>
            </c:spPr>
            <c:extLst>
              <c:ext xmlns:c16="http://schemas.microsoft.com/office/drawing/2014/chart" uri="{C3380CC4-5D6E-409C-BE32-E72D297353CC}">
                <c16:uniqueId val="{00000026-15E2-41CD-84D8-C75FFAB5D8D0}"/>
              </c:ext>
            </c:extLst>
          </c:dPt>
          <c:dLbls>
            <c:dLbl>
              <c:idx val="1"/>
              <c:layout>
                <c:manualLayout>
                  <c:x val="-6.33773755194330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E2-41CD-84D8-C75FFAB5D8D0}"/>
                </c:ext>
              </c:extLst>
            </c:dLbl>
            <c:dLbl>
              <c:idx val="2"/>
              <c:layout>
                <c:manualLayout>
                  <c:x val="-6.3388601333703276E-2"/>
                  <c:y val="-2.860081364672197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E2-41CD-84D8-C75FFAB5D8D0}"/>
                </c:ext>
              </c:extLst>
            </c:dLbl>
            <c:dLbl>
              <c:idx val="3"/>
              <c:layout>
                <c:manualLayout>
                  <c:x val="-6.325031971246607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5E2-41CD-84D8-C75FFAB5D8D0}"/>
                </c:ext>
              </c:extLst>
            </c:dLbl>
            <c:dLbl>
              <c:idx val="4"/>
              <c:layout>
                <c:manualLayout>
                  <c:x val="-6.3247640824969781E-2"/>
                  <c:y val="5.720162729344395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5E2-41CD-84D8-C75FFAB5D8D0}"/>
                </c:ext>
              </c:extLst>
            </c:dLbl>
            <c:dLbl>
              <c:idx val="5"/>
              <c:layout>
                <c:manualLayout>
                  <c:x val="-7.5398436677796804E-2"/>
                  <c:y val="5.720162729344395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5E2-41CD-84D8-C75FFAB5D8D0}"/>
                </c:ext>
              </c:extLst>
            </c:dLbl>
            <c:dLbl>
              <c:idx val="8"/>
              <c:layout>
                <c:manualLayout>
                  <c:x val="-6.321115692859170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5E2-41CD-84D8-C75FFAB5D8D0}"/>
                </c:ext>
              </c:extLst>
            </c:dLbl>
            <c:dLbl>
              <c:idx val="9"/>
              <c:layout>
                <c:manualLayout>
                  <c:x val="-6.32287610464244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5E2-41CD-84D8-C75FFAB5D8D0}"/>
                </c:ext>
              </c:extLst>
            </c:dLbl>
            <c:dLbl>
              <c:idx val="11"/>
              <c:layout>
                <c:manualLayout>
                  <c:x val="-6.331703676773088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5E2-41CD-84D8-C75FFAB5D8D0}"/>
                </c:ext>
              </c:extLst>
            </c:dLbl>
            <c:dLbl>
              <c:idx val="12"/>
              <c:layout>
                <c:manualLayout>
                  <c:x val="-6.543909836300836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5E2-41CD-84D8-C75FFAB5D8D0}"/>
                </c:ext>
              </c:extLst>
            </c:dLbl>
            <c:dLbl>
              <c:idx val="13"/>
              <c:layout>
                <c:manualLayout>
                  <c:x val="-6.528831526678846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5E2-41CD-84D8-C75FFAB5D8D0}"/>
                </c:ext>
              </c:extLst>
            </c:dLbl>
            <c:dLbl>
              <c:idx val="14"/>
              <c:layout>
                <c:manualLayout>
                  <c:x val="-7.557983563111719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5E2-41CD-84D8-C75FFAB5D8D0}"/>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'excursiones por mercados'!$B$56:$B$71</c:f>
              <c:strCache>
                <c:ptCount val="16"/>
                <c:pt idx="0">
                  <c:v>Rusia</c:v>
                </c:pt>
                <c:pt idx="1">
                  <c:v>Península</c:v>
                </c:pt>
                <c:pt idx="2">
                  <c:v>España</c:v>
                </c:pt>
                <c:pt idx="3">
                  <c:v>Alemania</c:v>
                </c:pt>
                <c:pt idx="4">
                  <c:v>Francia</c:v>
                </c:pt>
                <c:pt idx="5">
                  <c:v>Italia</c:v>
                </c:pt>
                <c:pt idx="6">
                  <c:v>Suiza + Austria</c:v>
                </c:pt>
                <c:pt idx="7">
                  <c:v>Holanda</c:v>
                </c:pt>
                <c:pt idx="8">
                  <c:v>Todos los países</c:v>
                </c:pt>
                <c:pt idx="9">
                  <c:v>Dinamarca</c:v>
                </c:pt>
                <c:pt idx="10">
                  <c:v>Finlandia</c:v>
                </c:pt>
                <c:pt idx="11">
                  <c:v>Bélgica</c:v>
                </c:pt>
                <c:pt idx="12">
                  <c:v>Suecia</c:v>
                </c:pt>
                <c:pt idx="13">
                  <c:v>Noruega</c:v>
                </c:pt>
                <c:pt idx="14">
                  <c:v>Irlanda </c:v>
                </c:pt>
                <c:pt idx="15">
                  <c:v>Reino Unido</c:v>
                </c:pt>
              </c:strCache>
            </c:strRef>
          </c:cat>
          <c:val>
            <c:numRef>
              <c:f>'excursiones por mercados'!$G$56:$G$71</c:f>
              <c:numCache>
                <c:formatCode>0.0%</c:formatCode>
                <c:ptCount val="16"/>
                <c:pt idx="0">
                  <c:v>-7.8788039023874878E-3</c:v>
                </c:pt>
                <c:pt idx="1">
                  <c:v>2.7053111972048072E-2</c:v>
                </c:pt>
                <c:pt idx="2">
                  <c:v>2.8624558617663665E-2</c:v>
                </c:pt>
                <c:pt idx="3">
                  <c:v>9.3253380150026821E-3</c:v>
                </c:pt>
                <c:pt idx="4">
                  <c:v>8.9543695142559887E-3</c:v>
                </c:pt>
                <c:pt idx="5">
                  <c:v>0.12198500651890476</c:v>
                </c:pt>
                <c:pt idx="6">
                  <c:v>-6.8604651162791352E-3</c:v>
                </c:pt>
                <c:pt idx="7">
                  <c:v>-2.9392516716460371E-2</c:v>
                </c:pt>
                <c:pt idx="8">
                  <c:v>3.8504732873414493E-3</c:v>
                </c:pt>
                <c:pt idx="9">
                  <c:v>6.3158667792750922E-3</c:v>
                </c:pt>
                <c:pt idx="10">
                  <c:v>-8.2483781278962054E-2</c:v>
                </c:pt>
                <c:pt idx="11">
                  <c:v>1.8637573868433011E-2</c:v>
                </c:pt>
                <c:pt idx="12">
                  <c:v>8.866995073891637E-2</c:v>
                </c:pt>
                <c:pt idx="13">
                  <c:v>6.7623977291701554E-2</c:v>
                </c:pt>
                <c:pt idx="14">
                  <c:v>0.14730423620025657</c:v>
                </c:pt>
                <c:pt idx="15">
                  <c:v>-1.9991013409936698E-2</c:v>
                </c:pt>
              </c:numCache>
            </c:numRef>
          </c:val>
          <c:extLst>
            <c:ext xmlns:c16="http://schemas.microsoft.com/office/drawing/2014/chart" uri="{C3380CC4-5D6E-409C-BE32-E72D297353CC}">
              <c16:uniqueId val="{00000027-15E2-41CD-84D8-C75FFAB5D8D0}"/>
            </c:ext>
          </c:extLst>
        </c:ser>
        <c:dLbls>
          <c:showLegendKey val="0"/>
          <c:showVal val="0"/>
          <c:showCatName val="0"/>
          <c:showSerName val="0"/>
          <c:showPercent val="0"/>
          <c:showBubbleSize val="0"/>
        </c:dLbls>
        <c:gapWidth val="35"/>
        <c:axId val="-212014768"/>
        <c:axId val="-212010416"/>
      </c:barChart>
      <c:catAx>
        <c:axId val="-212018032"/>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212015312"/>
        <c:crosses val="autoZero"/>
        <c:auto val="1"/>
        <c:lblAlgn val="ctr"/>
        <c:lblOffset val="1000"/>
        <c:noMultiLvlLbl val="0"/>
      </c:catAx>
      <c:valAx>
        <c:axId val="-212015312"/>
        <c:scaling>
          <c:orientation val="minMax"/>
        </c:scaling>
        <c:delete val="1"/>
        <c:axPos val="t"/>
        <c:numFmt formatCode="0.0" sourceLinked="1"/>
        <c:majorTickMark val="out"/>
        <c:minorTickMark val="none"/>
        <c:tickLblPos val="none"/>
        <c:crossAx val="-212018032"/>
        <c:crosses val="autoZero"/>
        <c:crossBetween val="between"/>
      </c:valAx>
      <c:valAx>
        <c:axId val="-212010416"/>
        <c:scaling>
          <c:orientation val="minMax"/>
        </c:scaling>
        <c:delete val="1"/>
        <c:axPos val="t"/>
        <c:numFmt formatCode="0.0%" sourceLinked="1"/>
        <c:majorTickMark val="out"/>
        <c:minorTickMark val="none"/>
        <c:tickLblPos val="none"/>
        <c:crossAx val="-212014768"/>
        <c:crosses val="autoZero"/>
        <c:crossBetween val="between"/>
      </c:valAx>
      <c:catAx>
        <c:axId val="-212014768"/>
        <c:scaling>
          <c:orientation val="maxMin"/>
        </c:scaling>
        <c:delete val="1"/>
        <c:axPos val="r"/>
        <c:numFmt formatCode="General" sourceLinked="1"/>
        <c:majorTickMark val="out"/>
        <c:minorTickMark val="none"/>
        <c:tickLblPos val="none"/>
        <c:crossAx val="-212010416"/>
        <c:crosses val="max"/>
        <c:auto val="1"/>
        <c:lblAlgn val="ctr"/>
        <c:lblOffset val="100"/>
        <c:noMultiLvlLbl val="0"/>
      </c:catAx>
      <c:spPr>
        <a:noFill/>
      </c:spPr>
    </c:plotArea>
    <c:legend>
      <c:legendPos val="t"/>
      <c:layout>
        <c:manualLayout>
          <c:xMode val="edge"/>
          <c:yMode val="edge"/>
          <c:x val="0"/>
          <c:y val="7.4173780908965328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770578634800545"/>
          <c:y val="0.18343037395554915"/>
          <c:w val="0.73187211710037925"/>
          <c:h val="0.75887765176141975"/>
        </c:manualLayout>
      </c:layout>
      <c:barChart>
        <c:barDir val="bar"/>
        <c:grouping val="clustered"/>
        <c:varyColors val="0"/>
        <c:ser>
          <c:idx val="0"/>
          <c:order val="0"/>
          <c:tx>
            <c:strRef>
              <c:f>'Uso de coche'!$J$5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coche'!$B$6,'Uso de coche'!$B$13,'Uso de coche'!$B$14)</c:f>
              <c:strCache>
                <c:ptCount val="3"/>
                <c:pt idx="0">
                  <c:v>Sí utilizó coche</c:v>
                </c:pt>
                <c:pt idx="1">
                  <c:v>No utilizó coche</c:v>
                </c:pt>
                <c:pt idx="2">
                  <c:v>No contesta</c:v>
                </c:pt>
              </c:strCache>
            </c:strRef>
          </c:cat>
          <c:val>
            <c:numRef>
              <c:f>('Uso de coche'!$J$6,'Uso de coche'!$J$13,'Uso de coche'!$J$14)</c:f>
              <c:numCache>
                <c:formatCode>0.0</c:formatCode>
                <c:ptCount val="3"/>
                <c:pt idx="0">
                  <c:v>37.863636363636367</c:v>
                </c:pt>
                <c:pt idx="1">
                  <c:v>55.690909090909088</c:v>
                </c:pt>
                <c:pt idx="2">
                  <c:v>6.4454545454545462</c:v>
                </c:pt>
              </c:numCache>
            </c:numRef>
          </c:val>
          <c:extLst>
            <c:ext xmlns:c16="http://schemas.microsoft.com/office/drawing/2014/chart" uri="{C3380CC4-5D6E-409C-BE32-E72D297353CC}">
              <c16:uniqueId val="{00000000-8D02-4560-878E-C8313BB56209}"/>
            </c:ext>
          </c:extLst>
        </c:ser>
        <c:ser>
          <c:idx val="2"/>
          <c:order val="1"/>
          <c:tx>
            <c:strRef>
              <c:f>'Uso de coche'!$I$5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coche'!$B$6,'Uso de coche'!$B$13,'Uso de coche'!$B$14)</c:f>
              <c:strCache>
                <c:ptCount val="3"/>
                <c:pt idx="0">
                  <c:v>Sí utilizó coche</c:v>
                </c:pt>
                <c:pt idx="1">
                  <c:v>No utilizó coche</c:v>
                </c:pt>
                <c:pt idx="2">
                  <c:v>No contesta</c:v>
                </c:pt>
              </c:strCache>
            </c:strRef>
          </c:cat>
          <c:val>
            <c:numRef>
              <c:f>('Uso de coche'!$I$6,'Uso de coche'!$I$13,'Uso de coche'!$I$14)</c:f>
              <c:numCache>
                <c:formatCode>0.0</c:formatCode>
                <c:ptCount val="3"/>
                <c:pt idx="0">
                  <c:v>37.236363636363635</c:v>
                </c:pt>
                <c:pt idx="1">
                  <c:v>59.636363636363633</c:v>
                </c:pt>
                <c:pt idx="2">
                  <c:v>3.1272727272727274</c:v>
                </c:pt>
              </c:numCache>
            </c:numRef>
          </c:val>
          <c:extLst>
            <c:ext xmlns:c16="http://schemas.microsoft.com/office/drawing/2014/chart" uri="{C3380CC4-5D6E-409C-BE32-E72D297353CC}">
              <c16:uniqueId val="{00000001-8D02-4560-878E-C8313BB56209}"/>
            </c:ext>
          </c:extLst>
        </c:ser>
        <c:dLbls>
          <c:showLegendKey val="0"/>
          <c:showVal val="0"/>
          <c:showCatName val="0"/>
          <c:showSerName val="0"/>
          <c:showPercent val="0"/>
          <c:showBubbleSize val="0"/>
        </c:dLbls>
        <c:gapWidth val="35"/>
        <c:axId val="-212009872"/>
        <c:axId val="-212009328"/>
      </c:barChart>
      <c:barChart>
        <c:barDir val="bar"/>
        <c:grouping val="clustered"/>
        <c:varyColors val="0"/>
        <c:ser>
          <c:idx val="3"/>
          <c:order val="2"/>
          <c:tx>
            <c:strRef>
              <c:f>'Uso de coche'!$Q$5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8D02-4560-878E-C8313BB56209}"/>
              </c:ext>
            </c:extLst>
          </c:dPt>
          <c:dPt>
            <c:idx val="1"/>
            <c:invertIfNegative val="0"/>
            <c:bubble3D val="0"/>
            <c:spPr>
              <a:noFill/>
            </c:spPr>
            <c:extLst>
              <c:ext xmlns:c16="http://schemas.microsoft.com/office/drawing/2014/chart" uri="{C3380CC4-5D6E-409C-BE32-E72D297353CC}">
                <c16:uniqueId val="{00000005-8D02-4560-878E-C8313BB56209}"/>
              </c:ext>
            </c:extLst>
          </c:dPt>
          <c:dPt>
            <c:idx val="2"/>
            <c:invertIfNegative val="0"/>
            <c:bubble3D val="0"/>
            <c:spPr>
              <a:noFill/>
            </c:spPr>
            <c:extLst>
              <c:ext xmlns:c16="http://schemas.microsoft.com/office/drawing/2014/chart" uri="{C3380CC4-5D6E-409C-BE32-E72D297353CC}">
                <c16:uniqueId val="{00000007-8D02-4560-878E-C8313BB56209}"/>
              </c:ext>
            </c:extLst>
          </c:dPt>
          <c:dPt>
            <c:idx val="3"/>
            <c:invertIfNegative val="0"/>
            <c:bubble3D val="0"/>
            <c:spPr>
              <a:noFill/>
            </c:spPr>
            <c:extLst>
              <c:ext xmlns:c16="http://schemas.microsoft.com/office/drawing/2014/chart" uri="{C3380CC4-5D6E-409C-BE32-E72D297353CC}">
                <c16:uniqueId val="{00000009-8D02-4560-878E-C8313BB56209}"/>
              </c:ext>
            </c:extLst>
          </c:dPt>
          <c:dPt>
            <c:idx val="4"/>
            <c:invertIfNegative val="0"/>
            <c:bubble3D val="0"/>
            <c:spPr>
              <a:noFill/>
            </c:spPr>
            <c:extLst>
              <c:ext xmlns:c16="http://schemas.microsoft.com/office/drawing/2014/chart" uri="{C3380CC4-5D6E-409C-BE32-E72D297353CC}">
                <c16:uniqueId val="{0000000B-8D02-4560-878E-C8313BB56209}"/>
              </c:ext>
            </c:extLst>
          </c:dPt>
          <c:dPt>
            <c:idx val="5"/>
            <c:invertIfNegative val="0"/>
            <c:bubble3D val="0"/>
            <c:spPr>
              <a:noFill/>
            </c:spPr>
            <c:extLst>
              <c:ext xmlns:c16="http://schemas.microsoft.com/office/drawing/2014/chart" uri="{C3380CC4-5D6E-409C-BE32-E72D297353CC}">
                <c16:uniqueId val="{0000000D-8D02-4560-878E-C8313BB56209}"/>
              </c:ext>
            </c:extLst>
          </c:dPt>
          <c:dPt>
            <c:idx val="6"/>
            <c:invertIfNegative val="0"/>
            <c:bubble3D val="0"/>
            <c:spPr>
              <a:noFill/>
            </c:spPr>
            <c:extLst>
              <c:ext xmlns:c16="http://schemas.microsoft.com/office/drawing/2014/chart" uri="{C3380CC4-5D6E-409C-BE32-E72D297353CC}">
                <c16:uniqueId val="{0000000F-8D02-4560-878E-C8313BB56209}"/>
              </c:ext>
            </c:extLst>
          </c:dPt>
          <c:dLbls>
            <c:dLbl>
              <c:idx val="0"/>
              <c:layout>
                <c:manualLayout>
                  <c:x val="-7.510934174366443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02-4560-878E-C8313BB56209}"/>
                </c:ext>
              </c:extLst>
            </c:dLbl>
            <c:dLbl>
              <c:idx val="2"/>
              <c:layout>
                <c:manualLayout>
                  <c:x val="-0.1107312471195623"/>
                  <c:y val="4.81591177361762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02-4560-878E-C8313BB56209}"/>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coche'!$B$6,'Uso de coche'!$B$13,'Uso de coche'!$B$14)</c:f>
              <c:strCache>
                <c:ptCount val="3"/>
                <c:pt idx="0">
                  <c:v>Sí utilizó coche</c:v>
                </c:pt>
                <c:pt idx="1">
                  <c:v>No utilizó coche</c:v>
                </c:pt>
                <c:pt idx="2">
                  <c:v>No contesta</c:v>
                </c:pt>
              </c:strCache>
            </c:strRef>
          </c:cat>
          <c:val>
            <c:numRef>
              <c:f>('Uso de coche'!$Q$6,'Uso de coche'!$Q$13,'Uso de coche'!$Q$14)</c:f>
              <c:numCache>
                <c:formatCode>0.0%</c:formatCode>
                <c:ptCount val="3"/>
                <c:pt idx="0">
                  <c:v>1.6845703125000222E-2</c:v>
                </c:pt>
                <c:pt idx="1">
                  <c:v>-6.6158536585365857E-2</c:v>
                </c:pt>
                <c:pt idx="2">
                  <c:v>1.0610465116279073</c:v>
                </c:pt>
              </c:numCache>
            </c:numRef>
          </c:val>
          <c:extLst>
            <c:ext xmlns:c16="http://schemas.microsoft.com/office/drawing/2014/chart" uri="{C3380CC4-5D6E-409C-BE32-E72D297353CC}">
              <c16:uniqueId val="{00000010-8D02-4560-878E-C8313BB56209}"/>
            </c:ext>
          </c:extLst>
        </c:ser>
        <c:dLbls>
          <c:showLegendKey val="0"/>
          <c:showVal val="0"/>
          <c:showCatName val="0"/>
          <c:showSerName val="0"/>
          <c:showPercent val="0"/>
          <c:showBubbleSize val="0"/>
        </c:dLbls>
        <c:gapWidth val="35"/>
        <c:axId val="-212053936"/>
        <c:axId val="-212037616"/>
      </c:barChart>
      <c:catAx>
        <c:axId val="-21200987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09328"/>
        <c:crosses val="autoZero"/>
        <c:auto val="1"/>
        <c:lblAlgn val="ctr"/>
        <c:lblOffset val="1000"/>
        <c:noMultiLvlLbl val="0"/>
      </c:catAx>
      <c:valAx>
        <c:axId val="-212009328"/>
        <c:scaling>
          <c:orientation val="minMax"/>
        </c:scaling>
        <c:delete val="1"/>
        <c:axPos val="t"/>
        <c:numFmt formatCode="0.0" sourceLinked="1"/>
        <c:majorTickMark val="out"/>
        <c:minorTickMark val="none"/>
        <c:tickLblPos val="none"/>
        <c:crossAx val="-212009872"/>
        <c:crosses val="autoZero"/>
        <c:crossBetween val="between"/>
      </c:valAx>
      <c:valAx>
        <c:axId val="-212037616"/>
        <c:scaling>
          <c:orientation val="minMax"/>
        </c:scaling>
        <c:delete val="1"/>
        <c:axPos val="t"/>
        <c:numFmt formatCode="0.0%" sourceLinked="1"/>
        <c:majorTickMark val="out"/>
        <c:minorTickMark val="none"/>
        <c:tickLblPos val="none"/>
        <c:crossAx val="-212053936"/>
        <c:crosses val="autoZero"/>
        <c:crossBetween val="between"/>
      </c:valAx>
      <c:catAx>
        <c:axId val="-212053936"/>
        <c:scaling>
          <c:orientation val="maxMin"/>
        </c:scaling>
        <c:delete val="1"/>
        <c:axPos val="r"/>
        <c:numFmt formatCode="General" sourceLinked="1"/>
        <c:majorTickMark val="out"/>
        <c:minorTickMark val="none"/>
        <c:tickLblPos val="none"/>
        <c:crossAx val="-212037616"/>
        <c:crosses val="max"/>
        <c:auto val="1"/>
        <c:lblAlgn val="ctr"/>
        <c:lblOffset val="100"/>
        <c:noMultiLvlLbl val="0"/>
      </c:catAx>
      <c:spPr>
        <a:noFill/>
      </c:spPr>
    </c:plotArea>
    <c:legend>
      <c:legendPos val="t"/>
      <c:layout>
        <c:manualLayout>
          <c:xMode val="edge"/>
          <c:yMode val="edge"/>
          <c:x val="0"/>
          <c:y val="8.9537190878663117E-2"/>
          <c:w val="0.5641029512751393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1001613115234341"/>
          <c:w val="0.52551460537839267"/>
          <c:h val="0.74452432997297646"/>
        </c:manualLayout>
      </c:layout>
      <c:barChart>
        <c:barDir val="bar"/>
        <c:grouping val="clustered"/>
        <c:varyColors val="0"/>
        <c:ser>
          <c:idx val="0"/>
          <c:order val="0"/>
          <c:tx>
            <c:strRef>
              <c:f>'transfer usado'!$D$31</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'transfer usado'!$B$32:$B$38</c:f>
              <c:strCache>
                <c:ptCount val="7"/>
                <c:pt idx="0">
                  <c:v>Bus turístico</c:v>
                </c:pt>
                <c:pt idx="1">
                  <c:v>Taxi</c:v>
                </c:pt>
                <c:pt idx="2">
                  <c:v>Coche privado o alquiler</c:v>
                </c:pt>
                <c:pt idx="3">
                  <c:v>Transporte del alojamiento</c:v>
                </c:pt>
                <c:pt idx="4">
                  <c:v>Bus regular</c:v>
                </c:pt>
                <c:pt idx="5">
                  <c:v>no contesta</c:v>
                </c:pt>
                <c:pt idx="6">
                  <c:v>Limusina</c:v>
                </c:pt>
              </c:strCache>
            </c:strRef>
          </c:cat>
          <c:val>
            <c:numRef>
              <c:f>'transfer usado'!$D$32:$D$38</c:f>
              <c:numCache>
                <c:formatCode>0.0</c:formatCode>
                <c:ptCount val="7"/>
                <c:pt idx="0">
                  <c:v>39.445454545454545</c:v>
                </c:pt>
                <c:pt idx="1">
                  <c:v>25.054545454545458</c:v>
                </c:pt>
                <c:pt idx="2">
                  <c:v>24.763636363636362</c:v>
                </c:pt>
                <c:pt idx="3">
                  <c:v>6.5545454545454547</c:v>
                </c:pt>
                <c:pt idx="4">
                  <c:v>5.663636363636364</c:v>
                </c:pt>
                <c:pt idx="5">
                  <c:v>1.3</c:v>
                </c:pt>
                <c:pt idx="6">
                  <c:v>0.6</c:v>
                </c:pt>
              </c:numCache>
            </c:numRef>
          </c:val>
          <c:extLst>
            <c:ext xmlns:c16="http://schemas.microsoft.com/office/drawing/2014/chart" uri="{C3380CC4-5D6E-409C-BE32-E72D297353CC}">
              <c16:uniqueId val="{00000000-82C6-42CD-A902-74F4E863FDB8}"/>
            </c:ext>
          </c:extLst>
        </c:ser>
        <c:ser>
          <c:idx val="2"/>
          <c:order val="1"/>
          <c:tx>
            <c:strRef>
              <c:f>'transfer usado'!$C$31</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'transfer usado'!$B$32:$B$38</c:f>
              <c:strCache>
                <c:ptCount val="7"/>
                <c:pt idx="0">
                  <c:v>Bus turístico</c:v>
                </c:pt>
                <c:pt idx="1">
                  <c:v>Taxi</c:v>
                </c:pt>
                <c:pt idx="2">
                  <c:v>Coche privado o alquiler</c:v>
                </c:pt>
                <c:pt idx="3">
                  <c:v>Transporte del alojamiento</c:v>
                </c:pt>
                <c:pt idx="4">
                  <c:v>Bus regular</c:v>
                </c:pt>
                <c:pt idx="5">
                  <c:v>no contesta</c:v>
                </c:pt>
                <c:pt idx="6">
                  <c:v>Limusina</c:v>
                </c:pt>
              </c:strCache>
            </c:strRef>
          </c:cat>
          <c:val>
            <c:numRef>
              <c:f>'transfer usado'!$C$32:$C$38</c:f>
              <c:numCache>
                <c:formatCode>0.0</c:formatCode>
                <c:ptCount val="7"/>
                <c:pt idx="0">
                  <c:v>45.136363636363633</c:v>
                </c:pt>
                <c:pt idx="1">
                  <c:v>22.036363636363635</c:v>
                </c:pt>
                <c:pt idx="2">
                  <c:v>23.363636363636363</c:v>
                </c:pt>
                <c:pt idx="3">
                  <c:v>6.2</c:v>
                </c:pt>
                <c:pt idx="4">
                  <c:v>5.2</c:v>
                </c:pt>
                <c:pt idx="5">
                  <c:v>1.1272727272727272</c:v>
                </c:pt>
                <c:pt idx="6">
                  <c:v>0.58181818181818179</c:v>
                </c:pt>
              </c:numCache>
            </c:numRef>
          </c:val>
          <c:extLst>
            <c:ext xmlns:c16="http://schemas.microsoft.com/office/drawing/2014/chart" uri="{C3380CC4-5D6E-409C-BE32-E72D297353CC}">
              <c16:uniqueId val="{00000001-82C6-42CD-A902-74F4E863FDB8}"/>
            </c:ext>
          </c:extLst>
        </c:ser>
        <c:dLbls>
          <c:showLegendKey val="0"/>
          <c:showVal val="0"/>
          <c:showCatName val="0"/>
          <c:showSerName val="0"/>
          <c:showPercent val="0"/>
          <c:showBubbleSize val="0"/>
        </c:dLbls>
        <c:gapWidth val="35"/>
        <c:axId val="-212059376"/>
        <c:axId val="-212053392"/>
      </c:barChart>
      <c:barChart>
        <c:barDir val="bar"/>
        <c:grouping val="clustered"/>
        <c:varyColors val="0"/>
        <c:ser>
          <c:idx val="3"/>
          <c:order val="2"/>
          <c:tx>
            <c:strRef>
              <c:f>'transfer usado'!$E$31</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82C6-42CD-A902-74F4E863FDB8}"/>
              </c:ext>
            </c:extLst>
          </c:dPt>
          <c:dPt>
            <c:idx val="1"/>
            <c:invertIfNegative val="0"/>
            <c:bubble3D val="0"/>
            <c:spPr>
              <a:noFill/>
            </c:spPr>
            <c:extLst>
              <c:ext xmlns:c16="http://schemas.microsoft.com/office/drawing/2014/chart" uri="{C3380CC4-5D6E-409C-BE32-E72D297353CC}">
                <c16:uniqueId val="{00000005-82C6-42CD-A902-74F4E863FDB8}"/>
              </c:ext>
            </c:extLst>
          </c:dPt>
          <c:dPt>
            <c:idx val="2"/>
            <c:invertIfNegative val="0"/>
            <c:bubble3D val="0"/>
            <c:spPr>
              <a:noFill/>
            </c:spPr>
            <c:extLst>
              <c:ext xmlns:c16="http://schemas.microsoft.com/office/drawing/2014/chart" uri="{C3380CC4-5D6E-409C-BE32-E72D297353CC}">
                <c16:uniqueId val="{00000007-82C6-42CD-A902-74F4E863FDB8}"/>
              </c:ext>
            </c:extLst>
          </c:dPt>
          <c:dPt>
            <c:idx val="3"/>
            <c:invertIfNegative val="0"/>
            <c:bubble3D val="0"/>
            <c:spPr>
              <a:noFill/>
            </c:spPr>
            <c:extLst>
              <c:ext xmlns:c16="http://schemas.microsoft.com/office/drawing/2014/chart" uri="{C3380CC4-5D6E-409C-BE32-E72D297353CC}">
                <c16:uniqueId val="{00000009-82C6-42CD-A902-74F4E863FDB8}"/>
              </c:ext>
            </c:extLst>
          </c:dPt>
          <c:dPt>
            <c:idx val="4"/>
            <c:invertIfNegative val="0"/>
            <c:bubble3D val="0"/>
            <c:spPr>
              <a:noFill/>
            </c:spPr>
            <c:extLst>
              <c:ext xmlns:c16="http://schemas.microsoft.com/office/drawing/2014/chart" uri="{C3380CC4-5D6E-409C-BE32-E72D297353CC}">
                <c16:uniqueId val="{0000000B-82C6-42CD-A902-74F4E863FDB8}"/>
              </c:ext>
            </c:extLst>
          </c:dPt>
          <c:dPt>
            <c:idx val="5"/>
            <c:invertIfNegative val="0"/>
            <c:bubble3D val="0"/>
            <c:spPr>
              <a:noFill/>
            </c:spPr>
            <c:extLst>
              <c:ext xmlns:c16="http://schemas.microsoft.com/office/drawing/2014/chart" uri="{C3380CC4-5D6E-409C-BE32-E72D297353CC}">
                <c16:uniqueId val="{0000000D-82C6-42CD-A902-74F4E863FDB8}"/>
              </c:ext>
            </c:extLst>
          </c:dPt>
          <c:dPt>
            <c:idx val="6"/>
            <c:invertIfNegative val="0"/>
            <c:bubble3D val="0"/>
            <c:spPr>
              <a:noFill/>
            </c:spPr>
            <c:extLst>
              <c:ext xmlns:c16="http://schemas.microsoft.com/office/drawing/2014/chart" uri="{C3380CC4-5D6E-409C-BE32-E72D297353CC}">
                <c16:uniqueId val="{0000000F-82C6-42CD-A902-74F4E863FDB8}"/>
              </c:ext>
            </c:extLst>
          </c:dPt>
          <c:dLbls>
            <c:dLbl>
              <c:idx val="1"/>
              <c:layout>
                <c:manualLayout>
                  <c:x val="-8.66607996554635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C6-42CD-A902-74F4E863FDB8}"/>
                </c:ext>
              </c:extLst>
            </c:dLbl>
            <c:dLbl>
              <c:idx val="2"/>
              <c:layout>
                <c:manualLayout>
                  <c:x val="-7.556381080431667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2C6-42CD-A902-74F4E863FDB8}"/>
                </c:ext>
              </c:extLst>
            </c:dLbl>
            <c:dLbl>
              <c:idx val="3"/>
              <c:layout>
                <c:manualLayout>
                  <c:x val="-7.5539848188623207E-2"/>
                  <c:y val="5.3763452240169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2C6-42CD-A902-74F4E863FDB8}"/>
                </c:ext>
              </c:extLst>
            </c:dLbl>
            <c:dLbl>
              <c:idx val="4"/>
              <c:layout>
                <c:manualLayout>
                  <c:x val="-7.5820013839231204E-2"/>
                  <c:y val="2.6881726120084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2C6-42CD-A902-74F4E863FDB8}"/>
                </c:ext>
              </c:extLst>
            </c:dLbl>
            <c:dLbl>
              <c:idx val="5"/>
              <c:layout>
                <c:manualLayout>
                  <c:x val="-8.6803098202081666E-2"/>
                  <c:y val="9.85651904734844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2C6-42CD-A902-74F4E863FDB8}"/>
                </c:ext>
              </c:extLst>
            </c:dLbl>
            <c:dLbl>
              <c:idx val="6"/>
              <c:layout>
                <c:manualLayout>
                  <c:x val="-7.114385710140322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2C6-42CD-A902-74F4E863FDB8}"/>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'transfer usado'!$B$32:$B$38</c:f>
              <c:strCache>
                <c:ptCount val="7"/>
                <c:pt idx="0">
                  <c:v>Bus turístico</c:v>
                </c:pt>
                <c:pt idx="1">
                  <c:v>Taxi</c:v>
                </c:pt>
                <c:pt idx="2">
                  <c:v>Coche privado o alquiler</c:v>
                </c:pt>
                <c:pt idx="3">
                  <c:v>Transporte del alojamiento</c:v>
                </c:pt>
                <c:pt idx="4">
                  <c:v>Bus regular</c:v>
                </c:pt>
                <c:pt idx="5">
                  <c:v>no contesta</c:v>
                </c:pt>
                <c:pt idx="6">
                  <c:v>Limusina</c:v>
                </c:pt>
              </c:strCache>
            </c:strRef>
          </c:cat>
          <c:val>
            <c:numRef>
              <c:f>'transfer usado'!$E$32:$E$38</c:f>
              <c:numCache>
                <c:formatCode>0.0%</c:formatCode>
                <c:ptCount val="7"/>
                <c:pt idx="0">
                  <c:v>-0.12608257804632417</c:v>
                </c:pt>
                <c:pt idx="1">
                  <c:v>0.13696369636963723</c:v>
                </c:pt>
                <c:pt idx="2">
                  <c:v>5.9922178988326857E-2</c:v>
                </c:pt>
                <c:pt idx="3">
                  <c:v>5.7184750733137779E-2</c:v>
                </c:pt>
                <c:pt idx="4">
                  <c:v>8.9160839160839167E-2</c:v>
                </c:pt>
                <c:pt idx="5">
                  <c:v>0.15322580645161299</c:v>
                </c:pt>
                <c:pt idx="6">
                  <c:v>3.125E-2</c:v>
                </c:pt>
              </c:numCache>
            </c:numRef>
          </c:val>
          <c:extLst>
            <c:ext xmlns:c16="http://schemas.microsoft.com/office/drawing/2014/chart" uri="{C3380CC4-5D6E-409C-BE32-E72D297353CC}">
              <c16:uniqueId val="{00000010-82C6-42CD-A902-74F4E863FDB8}"/>
            </c:ext>
          </c:extLst>
        </c:ser>
        <c:dLbls>
          <c:showLegendKey val="0"/>
          <c:showVal val="0"/>
          <c:showCatName val="0"/>
          <c:showSerName val="0"/>
          <c:showPercent val="0"/>
          <c:showBubbleSize val="0"/>
        </c:dLbls>
        <c:gapWidth val="35"/>
        <c:axId val="-212050672"/>
        <c:axId val="-212039792"/>
      </c:barChart>
      <c:catAx>
        <c:axId val="-21205937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53392"/>
        <c:crosses val="autoZero"/>
        <c:auto val="1"/>
        <c:lblAlgn val="ctr"/>
        <c:lblOffset val="1000"/>
        <c:noMultiLvlLbl val="0"/>
      </c:catAx>
      <c:valAx>
        <c:axId val="-212053392"/>
        <c:scaling>
          <c:orientation val="minMax"/>
        </c:scaling>
        <c:delete val="1"/>
        <c:axPos val="t"/>
        <c:numFmt formatCode="0.0" sourceLinked="1"/>
        <c:majorTickMark val="out"/>
        <c:minorTickMark val="none"/>
        <c:tickLblPos val="none"/>
        <c:crossAx val="-212059376"/>
        <c:crosses val="autoZero"/>
        <c:crossBetween val="between"/>
      </c:valAx>
      <c:valAx>
        <c:axId val="-212039792"/>
        <c:scaling>
          <c:orientation val="minMax"/>
        </c:scaling>
        <c:delete val="1"/>
        <c:axPos val="t"/>
        <c:numFmt formatCode="0.0%" sourceLinked="1"/>
        <c:majorTickMark val="out"/>
        <c:minorTickMark val="none"/>
        <c:tickLblPos val="none"/>
        <c:crossAx val="-212050672"/>
        <c:crosses val="autoZero"/>
        <c:crossBetween val="between"/>
      </c:valAx>
      <c:catAx>
        <c:axId val="-212050672"/>
        <c:scaling>
          <c:orientation val="maxMin"/>
        </c:scaling>
        <c:delete val="1"/>
        <c:axPos val="r"/>
        <c:numFmt formatCode="General" sourceLinked="1"/>
        <c:majorTickMark val="out"/>
        <c:minorTickMark val="none"/>
        <c:tickLblPos val="none"/>
        <c:crossAx val="-212039792"/>
        <c:crosses val="max"/>
        <c:auto val="1"/>
        <c:lblAlgn val="ctr"/>
        <c:lblOffset val="100"/>
        <c:noMultiLvlLbl val="0"/>
      </c:catAx>
      <c:spPr>
        <a:noFill/>
      </c:spPr>
    </c:plotArea>
    <c:legend>
      <c:legendPos val="t"/>
      <c:layout>
        <c:manualLayout>
          <c:xMode val="edge"/>
          <c:yMode val="edge"/>
          <c:x val="0"/>
          <c:y val="0.13568011507918784"/>
          <c:w val="0.5641029512751393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208151922186199E-2"/>
          <c:y val="0.21696627980196534"/>
          <c:w val="0.95134659694255752"/>
          <c:h val="0.6048062114025915"/>
        </c:manualLayout>
      </c:layout>
      <c:barChart>
        <c:barDir val="col"/>
        <c:grouping val="clustered"/>
        <c:varyColors val="0"/>
        <c:ser>
          <c:idx val="0"/>
          <c:order val="0"/>
          <c:tx>
            <c:strRef>
              <c:f>Gasto!$J$5</c:f>
              <c:strCache>
                <c:ptCount val="1"/>
                <c:pt idx="0">
                  <c:v>2014</c:v>
                </c:pt>
              </c:strCache>
            </c:strRef>
          </c:tx>
          <c:spPr>
            <a:solidFill>
              <a:srgbClr val="F8A764"/>
            </a:solidFill>
            <a:effectLst/>
            <a:scene3d>
              <a:camera prst="orthographicFront"/>
              <a:lightRig rig="threePt" dir="t"/>
            </a:scene3d>
            <a:sp3d/>
          </c:spPr>
          <c:invertIfNegative val="0"/>
          <c:dLbls>
            <c:dLbl>
              <c:idx val="2"/>
              <c:layout>
                <c:manualLayout>
                  <c:x val="2.6690134321445112E-3"/>
                  <c:y val="-2.690113213139954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5E-4680-9180-E63AF20415BA}"/>
                </c:ext>
              </c:extLst>
            </c:dLbl>
            <c:numFmt formatCode="#,##0.0" sourceLinked="0"/>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Gasto!$B$8:$B$10</c:f>
              <c:strCache>
                <c:ptCount val="3"/>
                <c:pt idx="0">
                  <c:v>Gasto en origen</c:v>
                </c:pt>
                <c:pt idx="1">
                  <c:v>Gasto en destino</c:v>
                </c:pt>
                <c:pt idx="2">
                  <c:v>Gasto total</c:v>
                </c:pt>
              </c:strCache>
            </c:strRef>
          </c:cat>
          <c:val>
            <c:numRef>
              <c:f>Gasto!$J$8:$J$10</c:f>
              <c:numCache>
                <c:formatCode>0.0</c:formatCode>
                <c:ptCount val="3"/>
                <c:pt idx="0">
                  <c:v>698.23011680407944</c:v>
                </c:pt>
                <c:pt idx="1">
                  <c:v>367.42590263860603</c:v>
                </c:pt>
                <c:pt idx="2" formatCode="#,##0.0">
                  <c:v>1063.6133234538943</c:v>
                </c:pt>
              </c:numCache>
            </c:numRef>
          </c:val>
          <c:extLst>
            <c:ext xmlns:c16="http://schemas.microsoft.com/office/drawing/2014/chart" uri="{C3380CC4-5D6E-409C-BE32-E72D297353CC}">
              <c16:uniqueId val="{00000001-865E-4680-9180-E63AF20415BA}"/>
            </c:ext>
          </c:extLst>
        </c:ser>
        <c:ser>
          <c:idx val="1"/>
          <c:order val="1"/>
          <c:tx>
            <c:strRef>
              <c:f>Gasto!$K$5</c:f>
              <c:strCache>
                <c:ptCount val="1"/>
                <c:pt idx="0">
                  <c:v>2015</c:v>
                </c:pt>
              </c:strCache>
            </c:strRef>
          </c:tx>
          <c:spPr>
            <a:solidFill>
              <a:schemeClr val="accent6">
                <a:lumMod val="75000"/>
              </a:schemeClr>
            </a:solidFill>
            <a:effectLst/>
            <a:scene3d>
              <a:camera prst="orthographicFront"/>
              <a:lightRig rig="threePt" dir="t"/>
            </a:scene3d>
            <a:sp3d/>
          </c:spPr>
          <c:invertIfNegative val="0"/>
          <c:dLbls>
            <c:dLbl>
              <c:idx val="2"/>
              <c:layout>
                <c:manualLayout>
                  <c:x val="2.217508105604274E-3"/>
                  <c:y val="5.61013512342505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5E-4680-9180-E63AF20415BA}"/>
                </c:ext>
              </c:extLst>
            </c:dLbl>
            <c:numFmt formatCode="#,##0.0" sourceLinked="0"/>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Gasto!$B$8:$B$10</c:f>
              <c:strCache>
                <c:ptCount val="3"/>
                <c:pt idx="0">
                  <c:v>Gasto en origen</c:v>
                </c:pt>
                <c:pt idx="1">
                  <c:v>Gasto en destino</c:v>
                </c:pt>
                <c:pt idx="2">
                  <c:v>Gasto total</c:v>
                </c:pt>
              </c:strCache>
            </c:strRef>
          </c:cat>
          <c:val>
            <c:numRef>
              <c:f>Gasto!$K$8:$K$10</c:f>
              <c:numCache>
                <c:formatCode>0.0</c:formatCode>
                <c:ptCount val="3"/>
                <c:pt idx="0">
                  <c:v>740.38139475498474</c:v>
                </c:pt>
                <c:pt idx="1">
                  <c:v>387.67482844824917</c:v>
                </c:pt>
                <c:pt idx="2" formatCode="#,##0.0">
                  <c:v>1125.1486422527528</c:v>
                </c:pt>
              </c:numCache>
            </c:numRef>
          </c:val>
          <c:extLst>
            <c:ext xmlns:c16="http://schemas.microsoft.com/office/drawing/2014/chart" uri="{C3380CC4-5D6E-409C-BE32-E72D297353CC}">
              <c16:uniqueId val="{00000003-865E-4680-9180-E63AF20415BA}"/>
            </c:ext>
          </c:extLst>
        </c:ser>
        <c:dLbls>
          <c:showLegendKey val="0"/>
          <c:showVal val="0"/>
          <c:showCatName val="0"/>
          <c:showSerName val="0"/>
          <c:showPercent val="0"/>
          <c:showBubbleSize val="0"/>
        </c:dLbls>
        <c:gapWidth val="40"/>
        <c:overlap val="-1"/>
        <c:axId val="-212058832"/>
        <c:axId val="-212035984"/>
      </c:barChart>
      <c:barChart>
        <c:barDir val="col"/>
        <c:grouping val="clustered"/>
        <c:varyColors val="0"/>
        <c:ser>
          <c:idx val="2"/>
          <c:order val="2"/>
          <c:tx>
            <c:strRef>
              <c:f>Gasto!$S$5</c:f>
              <c:strCache>
                <c:ptCount val="1"/>
                <c:pt idx="0">
                  <c:v>var. 15/14</c:v>
                </c:pt>
              </c:strCache>
            </c:strRef>
          </c:tx>
          <c:spPr>
            <a:solidFill>
              <a:schemeClr val="bg1">
                <a:lumMod val="65000"/>
              </a:schemeClr>
            </a:solidFill>
          </c:spPr>
          <c:invertIfNegative val="0"/>
          <c:dPt>
            <c:idx val="0"/>
            <c:invertIfNegative val="0"/>
            <c:bubble3D val="0"/>
            <c:spPr>
              <a:noFill/>
            </c:spPr>
            <c:extLst>
              <c:ext xmlns:c16="http://schemas.microsoft.com/office/drawing/2014/chart" uri="{C3380CC4-5D6E-409C-BE32-E72D297353CC}">
                <c16:uniqueId val="{00000005-865E-4680-9180-E63AF20415BA}"/>
              </c:ext>
            </c:extLst>
          </c:dPt>
          <c:dPt>
            <c:idx val="1"/>
            <c:invertIfNegative val="0"/>
            <c:bubble3D val="0"/>
            <c:spPr>
              <a:noFill/>
            </c:spPr>
            <c:extLst>
              <c:ext xmlns:c16="http://schemas.microsoft.com/office/drawing/2014/chart" uri="{C3380CC4-5D6E-409C-BE32-E72D297353CC}">
                <c16:uniqueId val="{00000007-865E-4680-9180-E63AF20415BA}"/>
              </c:ext>
            </c:extLst>
          </c:dPt>
          <c:dPt>
            <c:idx val="2"/>
            <c:invertIfNegative val="0"/>
            <c:bubble3D val="0"/>
            <c:spPr>
              <a:noFill/>
            </c:spPr>
            <c:extLst>
              <c:ext xmlns:c16="http://schemas.microsoft.com/office/drawing/2014/chart" uri="{C3380CC4-5D6E-409C-BE32-E72D297353CC}">
                <c16:uniqueId val="{00000009-865E-4680-9180-E63AF20415BA}"/>
              </c:ext>
            </c:extLst>
          </c:dPt>
          <c:dLbls>
            <c:dLbl>
              <c:idx val="0"/>
              <c:layout>
                <c:manualLayout>
                  <c:x val="-9.4117647058823521E-3"/>
                  <c:y val="7.04633710954875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5E-4680-9180-E63AF20415BA}"/>
                </c:ext>
              </c:extLst>
            </c:dLbl>
            <c:dLbl>
              <c:idx val="1"/>
              <c:layout>
                <c:manualLayout>
                  <c:x val="2.3529411764705022E-3"/>
                  <c:y val="7.04605981479019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5E-4680-9180-E63AF20415BA}"/>
                </c:ext>
              </c:extLst>
            </c:dLbl>
            <c:dLbl>
              <c:idx val="2"/>
              <c:layout>
                <c:manualLayout>
                  <c:x val="0"/>
                  <c:y val="7.04619846216947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5E-4680-9180-E63AF20415BA}"/>
                </c:ext>
              </c:extLst>
            </c:dLbl>
            <c:numFmt formatCode="0.0%" sourceLinked="0"/>
            <c:spPr>
              <a:solidFill>
                <a:schemeClr val="bg1">
                  <a:lumMod val="7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Gasto!$B$8:$B$10</c:f>
              <c:strCache>
                <c:ptCount val="3"/>
                <c:pt idx="0">
                  <c:v>Gasto en origen</c:v>
                </c:pt>
                <c:pt idx="1">
                  <c:v>Gasto en destino</c:v>
                </c:pt>
                <c:pt idx="2">
                  <c:v>Gasto total</c:v>
                </c:pt>
              </c:strCache>
            </c:strRef>
          </c:cat>
          <c:val>
            <c:numRef>
              <c:f>Gasto!$S$8:$S$10</c:f>
              <c:numCache>
                <c:formatCode>0.0%</c:formatCode>
                <c:ptCount val="3"/>
                <c:pt idx="0">
                  <c:v>6.036874797643943E-2</c:v>
                </c:pt>
                <c:pt idx="1">
                  <c:v>5.5110229475464179E-2</c:v>
                </c:pt>
                <c:pt idx="2">
                  <c:v>5.7854971766462482E-2</c:v>
                </c:pt>
              </c:numCache>
            </c:numRef>
          </c:val>
          <c:extLst>
            <c:ext xmlns:c16="http://schemas.microsoft.com/office/drawing/2014/chart" uri="{C3380CC4-5D6E-409C-BE32-E72D297353CC}">
              <c16:uniqueId val="{0000000A-865E-4680-9180-E63AF20415BA}"/>
            </c:ext>
          </c:extLst>
        </c:ser>
        <c:dLbls>
          <c:showLegendKey val="0"/>
          <c:showVal val="0"/>
          <c:showCatName val="0"/>
          <c:showSerName val="0"/>
          <c:showPercent val="0"/>
          <c:showBubbleSize val="0"/>
        </c:dLbls>
        <c:gapWidth val="84"/>
        <c:overlap val="-3"/>
        <c:axId val="-212039248"/>
        <c:axId val="-212034352"/>
      </c:barChart>
      <c:catAx>
        <c:axId val="-212058832"/>
        <c:scaling>
          <c:orientation val="minMax"/>
        </c:scaling>
        <c:delete val="0"/>
        <c:axPos val="b"/>
        <c:numFmt formatCode="General" sourceLinked="0"/>
        <c:majorTickMark val="out"/>
        <c:minorTickMark val="none"/>
        <c:tickLblPos val="nextTo"/>
        <c:txPr>
          <a:bodyPr/>
          <a:lstStyle/>
          <a:p>
            <a:pPr>
              <a:defRPr sz="1400" b="0">
                <a:solidFill>
                  <a:schemeClr val="tx1">
                    <a:lumMod val="75000"/>
                    <a:lumOff val="25000"/>
                  </a:schemeClr>
                </a:solidFill>
              </a:defRPr>
            </a:pPr>
            <a:endParaRPr lang="es-ES"/>
          </a:p>
        </c:txPr>
        <c:crossAx val="-212035984"/>
        <c:crosses val="autoZero"/>
        <c:auto val="1"/>
        <c:lblAlgn val="ctr"/>
        <c:lblOffset val="500"/>
        <c:noMultiLvlLbl val="0"/>
      </c:catAx>
      <c:valAx>
        <c:axId val="-212035984"/>
        <c:scaling>
          <c:orientation val="minMax"/>
        </c:scaling>
        <c:delete val="1"/>
        <c:axPos val="l"/>
        <c:numFmt formatCode="0.0" sourceLinked="1"/>
        <c:majorTickMark val="out"/>
        <c:minorTickMark val="none"/>
        <c:tickLblPos val="none"/>
        <c:crossAx val="-212058832"/>
        <c:crosses val="autoZero"/>
        <c:crossBetween val="between"/>
      </c:valAx>
      <c:valAx>
        <c:axId val="-212034352"/>
        <c:scaling>
          <c:orientation val="minMax"/>
        </c:scaling>
        <c:delete val="1"/>
        <c:axPos val="r"/>
        <c:numFmt formatCode="0.0%" sourceLinked="1"/>
        <c:majorTickMark val="out"/>
        <c:minorTickMark val="none"/>
        <c:tickLblPos val="none"/>
        <c:crossAx val="-212039248"/>
        <c:crosses val="max"/>
        <c:crossBetween val="between"/>
      </c:valAx>
      <c:catAx>
        <c:axId val="-212039248"/>
        <c:scaling>
          <c:orientation val="minMax"/>
        </c:scaling>
        <c:delete val="1"/>
        <c:axPos val="b"/>
        <c:numFmt formatCode="General" sourceLinked="1"/>
        <c:majorTickMark val="out"/>
        <c:minorTickMark val="none"/>
        <c:tickLblPos val="none"/>
        <c:crossAx val="-212034352"/>
        <c:crosses val="autoZero"/>
        <c:auto val="1"/>
        <c:lblAlgn val="ctr"/>
        <c:lblOffset val="100"/>
        <c:noMultiLvlLbl val="0"/>
      </c:catAx>
      <c:spPr>
        <a:noFill/>
      </c:spPr>
    </c:plotArea>
    <c:legend>
      <c:legendPos val="t"/>
      <c:layout>
        <c:manualLayout>
          <c:xMode val="edge"/>
          <c:yMode val="edge"/>
          <c:x val="0"/>
          <c:y val="0.13536513365029665"/>
          <c:w val="0.47844465030106531"/>
          <c:h val="5.0335179918794083E-2"/>
        </c:manualLayout>
      </c:layout>
      <c:overlay val="0"/>
      <c:txPr>
        <a:bodyPr/>
        <a:lstStyle/>
        <a:p>
          <a:pPr>
            <a:defRPr sz="1200">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149328392774432E-2"/>
          <c:y val="0.21403157694063005"/>
          <c:w val="0.95134659694255752"/>
          <c:h val="0.6048062114025915"/>
        </c:manualLayout>
      </c:layout>
      <c:barChart>
        <c:barDir val="col"/>
        <c:grouping val="clustered"/>
        <c:varyColors val="0"/>
        <c:ser>
          <c:idx val="0"/>
          <c:order val="0"/>
          <c:tx>
            <c:strRef>
              <c:f>Gasto!$J$5</c:f>
              <c:strCache>
                <c:ptCount val="1"/>
                <c:pt idx="0">
                  <c:v>2014</c:v>
                </c:pt>
              </c:strCache>
            </c:strRef>
          </c:tx>
          <c:spPr>
            <a:solidFill>
              <a:srgbClr val="F8A764"/>
            </a:solidFill>
            <a:effectLst/>
            <a:scene3d>
              <a:camera prst="orthographicFront"/>
              <a:lightRig rig="threePt" dir="t"/>
            </a:scene3d>
            <a:sp3d/>
          </c:spPr>
          <c:invertIfNegative val="0"/>
          <c:dLbls>
            <c:dLbl>
              <c:idx val="2"/>
              <c:layout>
                <c:manualLayout>
                  <c:x val="1.6786570743405275E-2"/>
                  <c:y val="2.571265862101874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60-4E34-8121-13F128D438FA}"/>
                </c:ext>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Gasto!$B$12:$B$14</c:f>
              <c:strCache>
                <c:ptCount val="3"/>
                <c:pt idx="0">
                  <c:v>Gasto en origen</c:v>
                </c:pt>
                <c:pt idx="1">
                  <c:v>Gasto en destino</c:v>
                </c:pt>
                <c:pt idx="2">
                  <c:v>Gasto total</c:v>
                </c:pt>
              </c:strCache>
            </c:strRef>
          </c:cat>
          <c:val>
            <c:numRef>
              <c:f>Gasto!$J$12:$J$14</c:f>
              <c:numCache>
                <c:formatCode>0.0</c:formatCode>
                <c:ptCount val="3"/>
                <c:pt idx="0">
                  <c:v>74.0115832011723</c:v>
                </c:pt>
                <c:pt idx="1">
                  <c:v>39.047745910403684</c:v>
                </c:pt>
                <c:pt idx="2" formatCode="#,##0.0">
                  <c:v>112.79287541925224</c:v>
                </c:pt>
              </c:numCache>
            </c:numRef>
          </c:val>
          <c:extLst>
            <c:ext xmlns:c16="http://schemas.microsoft.com/office/drawing/2014/chart" uri="{C3380CC4-5D6E-409C-BE32-E72D297353CC}">
              <c16:uniqueId val="{00000001-0D60-4E34-8121-13F128D438FA}"/>
            </c:ext>
          </c:extLst>
        </c:ser>
        <c:ser>
          <c:idx val="1"/>
          <c:order val="1"/>
          <c:tx>
            <c:strRef>
              <c:f>Gasto!$K$5</c:f>
              <c:strCache>
                <c:ptCount val="1"/>
                <c:pt idx="0">
                  <c:v>2015</c:v>
                </c:pt>
              </c:strCache>
            </c:strRef>
          </c:tx>
          <c:spPr>
            <a:solidFill>
              <a:schemeClr val="accent6">
                <a:lumMod val="75000"/>
              </a:schemeClr>
            </a:solidFill>
            <a:effectLst/>
            <a:scene3d>
              <a:camera prst="orthographicFront"/>
              <a:lightRig rig="threePt" dir="t"/>
            </a:scene3d>
            <a:sp3d/>
          </c:spPr>
          <c:invertIfNegative val="0"/>
          <c:dLbls>
            <c:dLbl>
              <c:idx val="2"/>
              <c:layout>
                <c:manualLayout>
                  <c:x val="-7.1942446043164587E-3"/>
                  <c:y val="5.61009941582078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60-4E34-8121-13F128D438FA}"/>
                </c:ext>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Gasto!$B$12:$B$14</c:f>
              <c:strCache>
                <c:ptCount val="3"/>
                <c:pt idx="0">
                  <c:v>Gasto en origen</c:v>
                </c:pt>
                <c:pt idx="1">
                  <c:v>Gasto en destino</c:v>
                </c:pt>
                <c:pt idx="2">
                  <c:v>Gasto total</c:v>
                </c:pt>
              </c:strCache>
            </c:strRef>
          </c:cat>
          <c:val>
            <c:numRef>
              <c:f>Gasto!$K$12:$K$14</c:f>
              <c:numCache>
                <c:formatCode>0.0</c:formatCode>
                <c:ptCount val="3"/>
                <c:pt idx="0">
                  <c:v>76.380484610325709</c:v>
                </c:pt>
                <c:pt idx="1">
                  <c:v>39.805978530376997</c:v>
                </c:pt>
                <c:pt idx="2" formatCode="#,##0.0">
                  <c:v>116.05498752962366</c:v>
                </c:pt>
              </c:numCache>
            </c:numRef>
          </c:val>
          <c:extLst>
            <c:ext xmlns:c16="http://schemas.microsoft.com/office/drawing/2014/chart" uri="{C3380CC4-5D6E-409C-BE32-E72D297353CC}">
              <c16:uniqueId val="{00000003-0D60-4E34-8121-13F128D438FA}"/>
            </c:ext>
          </c:extLst>
        </c:ser>
        <c:dLbls>
          <c:showLegendKey val="0"/>
          <c:showVal val="0"/>
          <c:showCatName val="0"/>
          <c:showSerName val="0"/>
          <c:showPercent val="0"/>
          <c:showBubbleSize val="0"/>
        </c:dLbls>
        <c:gapWidth val="40"/>
        <c:overlap val="-1"/>
        <c:axId val="-212034896"/>
        <c:axId val="-212052848"/>
      </c:barChart>
      <c:barChart>
        <c:barDir val="col"/>
        <c:grouping val="clustered"/>
        <c:varyColors val="0"/>
        <c:ser>
          <c:idx val="2"/>
          <c:order val="2"/>
          <c:tx>
            <c:strRef>
              <c:f>Gasto!$S$5</c:f>
              <c:strCache>
                <c:ptCount val="1"/>
                <c:pt idx="0">
                  <c:v>var. 15/14</c:v>
                </c:pt>
              </c:strCache>
            </c:strRef>
          </c:tx>
          <c:spPr>
            <a:solidFill>
              <a:schemeClr val="bg1">
                <a:lumMod val="65000"/>
              </a:schemeClr>
            </a:solidFill>
          </c:spPr>
          <c:invertIfNegative val="0"/>
          <c:dPt>
            <c:idx val="0"/>
            <c:invertIfNegative val="0"/>
            <c:bubble3D val="0"/>
            <c:spPr>
              <a:noFill/>
            </c:spPr>
            <c:extLst>
              <c:ext xmlns:c16="http://schemas.microsoft.com/office/drawing/2014/chart" uri="{C3380CC4-5D6E-409C-BE32-E72D297353CC}">
                <c16:uniqueId val="{00000005-0D60-4E34-8121-13F128D438FA}"/>
              </c:ext>
            </c:extLst>
          </c:dPt>
          <c:dPt>
            <c:idx val="1"/>
            <c:invertIfNegative val="0"/>
            <c:bubble3D val="0"/>
            <c:spPr>
              <a:noFill/>
            </c:spPr>
            <c:extLst>
              <c:ext xmlns:c16="http://schemas.microsoft.com/office/drawing/2014/chart" uri="{C3380CC4-5D6E-409C-BE32-E72D297353CC}">
                <c16:uniqueId val="{00000007-0D60-4E34-8121-13F128D438FA}"/>
              </c:ext>
            </c:extLst>
          </c:dPt>
          <c:dPt>
            <c:idx val="2"/>
            <c:invertIfNegative val="0"/>
            <c:bubble3D val="0"/>
            <c:spPr>
              <a:noFill/>
            </c:spPr>
            <c:extLst>
              <c:ext xmlns:c16="http://schemas.microsoft.com/office/drawing/2014/chart" uri="{C3380CC4-5D6E-409C-BE32-E72D297353CC}">
                <c16:uniqueId val="{00000009-0D60-4E34-8121-13F128D438FA}"/>
              </c:ext>
            </c:extLst>
          </c:dPt>
          <c:dLbls>
            <c:dLbl>
              <c:idx val="0"/>
              <c:layout>
                <c:manualLayout>
                  <c:x val="0"/>
                  <c:y val="7.35057567547268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60-4E34-8121-13F128D438FA}"/>
                </c:ext>
              </c:extLst>
            </c:dLbl>
            <c:dLbl>
              <c:idx val="1"/>
              <c:layout>
                <c:manualLayout>
                  <c:x val="-4.7058823529411761E-3"/>
                  <c:y val="7.34514531978439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60-4E34-8121-13F128D438FA}"/>
                </c:ext>
              </c:extLst>
            </c:dLbl>
            <c:dLbl>
              <c:idx val="2"/>
              <c:layout>
                <c:manualLayout>
                  <c:x val="0"/>
                  <c:y val="7.34925852536957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D60-4E34-8121-13F128D438FA}"/>
                </c:ext>
              </c:extLst>
            </c:dLbl>
            <c:spPr>
              <a:solidFill>
                <a:schemeClr val="bg1">
                  <a:lumMod val="7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Gasto!$B$12:$B$14</c:f>
              <c:strCache>
                <c:ptCount val="3"/>
                <c:pt idx="0">
                  <c:v>Gasto en origen</c:v>
                </c:pt>
                <c:pt idx="1">
                  <c:v>Gasto en destino</c:v>
                </c:pt>
                <c:pt idx="2">
                  <c:v>Gasto total</c:v>
                </c:pt>
              </c:strCache>
            </c:strRef>
          </c:cat>
          <c:val>
            <c:numRef>
              <c:f>Gasto!$S$12:$S$14</c:f>
              <c:numCache>
                <c:formatCode>0.0%</c:formatCode>
                <c:ptCount val="3"/>
                <c:pt idx="0">
                  <c:v>3.2007171130422396E-2</c:v>
                </c:pt>
                <c:pt idx="1">
                  <c:v>1.9418089374815706E-2</c:v>
                </c:pt>
                <c:pt idx="2">
                  <c:v>2.8921260303419905E-2</c:v>
                </c:pt>
              </c:numCache>
            </c:numRef>
          </c:val>
          <c:extLst>
            <c:ext xmlns:c16="http://schemas.microsoft.com/office/drawing/2014/chart" uri="{C3380CC4-5D6E-409C-BE32-E72D297353CC}">
              <c16:uniqueId val="{0000000A-0D60-4E34-8121-13F128D438FA}"/>
            </c:ext>
          </c:extLst>
        </c:ser>
        <c:dLbls>
          <c:showLegendKey val="0"/>
          <c:showVal val="0"/>
          <c:showCatName val="0"/>
          <c:showSerName val="0"/>
          <c:showPercent val="0"/>
          <c:showBubbleSize val="0"/>
        </c:dLbls>
        <c:gapWidth val="84"/>
        <c:overlap val="-3"/>
        <c:axId val="-212037072"/>
        <c:axId val="-212033808"/>
      </c:barChart>
      <c:catAx>
        <c:axId val="-212034896"/>
        <c:scaling>
          <c:orientation val="minMax"/>
        </c:scaling>
        <c:delete val="0"/>
        <c:axPos val="b"/>
        <c:numFmt formatCode="General" sourceLinked="0"/>
        <c:majorTickMark val="out"/>
        <c:minorTickMark val="none"/>
        <c:tickLblPos val="nextTo"/>
        <c:txPr>
          <a:bodyPr/>
          <a:lstStyle/>
          <a:p>
            <a:pPr>
              <a:defRPr sz="1400" b="0">
                <a:solidFill>
                  <a:schemeClr val="tx1">
                    <a:lumMod val="75000"/>
                    <a:lumOff val="25000"/>
                  </a:schemeClr>
                </a:solidFill>
              </a:defRPr>
            </a:pPr>
            <a:endParaRPr lang="es-ES"/>
          </a:p>
        </c:txPr>
        <c:crossAx val="-212052848"/>
        <c:crosses val="autoZero"/>
        <c:auto val="1"/>
        <c:lblAlgn val="ctr"/>
        <c:lblOffset val="500"/>
        <c:noMultiLvlLbl val="0"/>
      </c:catAx>
      <c:valAx>
        <c:axId val="-212052848"/>
        <c:scaling>
          <c:orientation val="minMax"/>
        </c:scaling>
        <c:delete val="1"/>
        <c:axPos val="l"/>
        <c:numFmt formatCode="0.0" sourceLinked="1"/>
        <c:majorTickMark val="out"/>
        <c:minorTickMark val="none"/>
        <c:tickLblPos val="none"/>
        <c:crossAx val="-212034896"/>
        <c:crosses val="autoZero"/>
        <c:crossBetween val="between"/>
      </c:valAx>
      <c:valAx>
        <c:axId val="-212033808"/>
        <c:scaling>
          <c:orientation val="minMax"/>
        </c:scaling>
        <c:delete val="1"/>
        <c:axPos val="r"/>
        <c:numFmt formatCode="0.0%" sourceLinked="1"/>
        <c:majorTickMark val="out"/>
        <c:minorTickMark val="none"/>
        <c:tickLblPos val="none"/>
        <c:crossAx val="-212037072"/>
        <c:crosses val="max"/>
        <c:crossBetween val="between"/>
      </c:valAx>
      <c:catAx>
        <c:axId val="-212037072"/>
        <c:scaling>
          <c:orientation val="minMax"/>
        </c:scaling>
        <c:delete val="1"/>
        <c:axPos val="b"/>
        <c:numFmt formatCode="General" sourceLinked="1"/>
        <c:majorTickMark val="out"/>
        <c:minorTickMark val="none"/>
        <c:tickLblPos val="none"/>
        <c:crossAx val="-212033808"/>
        <c:crosses val="autoZero"/>
        <c:auto val="1"/>
        <c:lblAlgn val="ctr"/>
        <c:lblOffset val="100"/>
        <c:noMultiLvlLbl val="0"/>
      </c:catAx>
      <c:spPr>
        <a:noFill/>
      </c:spPr>
    </c:plotArea>
    <c:legend>
      <c:legendPos val="t"/>
      <c:layout>
        <c:manualLayout>
          <c:xMode val="edge"/>
          <c:yMode val="edge"/>
          <c:x val="0"/>
          <c:y val="0.15884275654097896"/>
          <c:w val="0.47844465030106531"/>
          <c:h val="5.0335179918794083E-2"/>
        </c:manualLayout>
      </c:layout>
      <c:overlay val="0"/>
      <c:txPr>
        <a:bodyPr/>
        <a:lstStyle/>
        <a:p>
          <a:pPr>
            <a:defRPr sz="1200">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view3D>
      <c:rotX val="5"/>
      <c:hPercent val="100"/>
      <c:rotY val="360"/>
      <c:depthPercent val="100"/>
      <c:rAngAx val="0"/>
    </c:view3D>
    <c:floor>
      <c:thickness val="0"/>
      <c:spPr>
        <a:solidFill>
          <a:srgbClr val="969696"/>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3776794211890386E-2"/>
          <c:y val="0.15350388464096673"/>
          <c:w val="0.9904104960531126"/>
          <c:h val="0.768914634931118"/>
        </c:manualLayout>
      </c:layout>
      <c:area3DChart>
        <c:grouping val="standard"/>
        <c:varyColors val="0"/>
        <c:ser>
          <c:idx val="2"/>
          <c:order val="0"/>
          <c:tx>
            <c:strRef>
              <c:f>Gasto!$B$13</c:f>
              <c:strCache>
                <c:ptCount val="1"/>
                <c:pt idx="0">
                  <c:v>Gasto en destino</c:v>
                </c:pt>
              </c:strCache>
            </c:strRef>
          </c:tx>
          <c:spPr>
            <a:solidFill>
              <a:schemeClr val="accent6">
                <a:lumMod val="75000"/>
              </a:schemeClr>
            </a:solidFill>
            <a:ln w="25400">
              <a:noFill/>
            </a:ln>
            <a:effectLst>
              <a:outerShdw blurRad="50800" dist="50800" dir="5400000" algn="ctr" rotWithShape="0">
                <a:srgbClr val="000000"/>
              </a:outerShdw>
            </a:effectLst>
          </c:spPr>
          <c:dLbls>
            <c:dLbl>
              <c:idx val="0"/>
              <c:layout>
                <c:manualLayout>
                  <c:x val="1.5056461731493108E-2"/>
                  <c:y val="-0.12086525320254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89-40CB-B00F-DED3C209586A}"/>
                </c:ext>
              </c:extLst>
            </c:dLbl>
            <c:dLbl>
              <c:idx val="1"/>
              <c:layout>
                <c:manualLayout>
                  <c:x val="1.6729401923881221E-3"/>
                  <c:y val="-0.122789173272050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89-40CB-B00F-DED3C209586A}"/>
                </c:ext>
              </c:extLst>
            </c:dLbl>
            <c:dLbl>
              <c:idx val="2"/>
              <c:layout>
                <c:manualLayout>
                  <c:x val="-3.3458803847763057E-3"/>
                  <c:y val="-0.117033886534660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89-40CB-B00F-DED3C209586A}"/>
                </c:ext>
              </c:extLst>
            </c:dLbl>
            <c:dLbl>
              <c:idx val="3"/>
              <c:layout>
                <c:manualLayout>
                  <c:x val="1.6729401923881221E-3"/>
                  <c:y val="-0.115115407244609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89-40CB-B00F-DED3C209586A}"/>
                </c:ext>
              </c:extLst>
            </c:dLbl>
            <c:dLbl>
              <c:idx val="4"/>
              <c:layout>
                <c:manualLayout>
                  <c:x val="5.018820577164366E-3"/>
                  <c:y val="-0.118952214691948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89-40CB-B00F-DED3C209586A}"/>
                </c:ext>
              </c:extLst>
            </c:dLbl>
            <c:dLbl>
              <c:idx val="5"/>
              <c:layout>
                <c:manualLayout>
                  <c:x val="8.3647009619406115E-3"/>
                  <c:y val="-0.128548238328507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89-40CB-B00F-DED3C209586A}"/>
                </c:ext>
              </c:extLst>
            </c:dLbl>
            <c:dLbl>
              <c:idx val="6"/>
              <c:layout>
                <c:manualLayout>
                  <c:x val="6.6917607695524883E-3"/>
                  <c:y val="-0.126627038648728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89-40CB-B00F-DED3C209586A}"/>
                </c:ext>
              </c:extLst>
            </c:dLbl>
            <c:dLbl>
              <c:idx val="7"/>
              <c:delete val="1"/>
              <c:extLst>
                <c:ext xmlns:c15="http://schemas.microsoft.com/office/drawing/2012/chart" uri="{CE6537A1-D6FC-4f65-9D91-7224C49458BB}"/>
                <c:ext xmlns:c16="http://schemas.microsoft.com/office/drawing/2014/chart" uri="{C3380CC4-5D6E-409C-BE32-E72D297353CC}">
                  <c16:uniqueId val="{00000007-1E89-40CB-B00F-DED3C209586A}"/>
                </c:ext>
              </c:extLst>
            </c:dLbl>
            <c:dLbl>
              <c:idx val="8"/>
              <c:layout>
                <c:manualLayout>
                  <c:x val="-1.33835215391051E-2"/>
                  <c:y val="-0.113191336042337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89-40CB-B00F-DED3C209586A}"/>
                </c:ext>
              </c:extLst>
            </c:dLbl>
            <c:dLbl>
              <c:idx val="9"/>
              <c:layout>
                <c:manualLayout>
                  <c:x val="-3.3458803847762441E-3"/>
                  <c:y val="-0.115108001739235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E89-40CB-B00F-DED3C209586A}"/>
                </c:ext>
              </c:extLst>
            </c:dLbl>
            <c:dLbl>
              <c:idx val="10"/>
              <c:layout>
                <c:manualLayout>
                  <c:x val="1.0037641154328732E-2"/>
                  <c:y val="-0.118946773912490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E89-40CB-B00F-DED3C209586A}"/>
                </c:ext>
              </c:extLst>
            </c:dLbl>
            <c:dLbl>
              <c:idx val="11"/>
              <c:layout>
                <c:manualLayout>
                  <c:x val="1.8402342116269222E-2"/>
                  <c:y val="-0.120867066795693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E89-40CB-B00F-DED3C209586A}"/>
                </c:ext>
              </c:extLst>
            </c:dLbl>
            <c:spPr>
              <a:noFill/>
              <a:ln>
                <a:noFill/>
              </a:ln>
              <a:effectLst/>
            </c:spPr>
            <c:txPr>
              <a:bodyPr/>
              <a:lstStyle/>
              <a:p>
                <a:pPr algn="ctr">
                  <a:defRPr lang="es-ES" sz="1800" b="0" i="0" u="none" strike="noStrike" kern="1200" baseline="0">
                    <a:solidFill>
                      <a:schemeClr val="tx1">
                        <a:lumMod val="75000"/>
                        <a:lumOff val="2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Gasto!$E$5:$K$5</c:f>
              <c:numCache>
                <c:formatCode>0</c:formatCode>
                <c:ptCount val="7"/>
                <c:pt idx="0">
                  <c:v>2009</c:v>
                </c:pt>
                <c:pt idx="1">
                  <c:v>2010</c:v>
                </c:pt>
                <c:pt idx="2">
                  <c:v>2011</c:v>
                </c:pt>
                <c:pt idx="3">
                  <c:v>2012</c:v>
                </c:pt>
                <c:pt idx="4">
                  <c:v>2013</c:v>
                </c:pt>
                <c:pt idx="5">
                  <c:v>2014</c:v>
                </c:pt>
                <c:pt idx="6">
                  <c:v>2015</c:v>
                </c:pt>
              </c:numCache>
            </c:numRef>
          </c:cat>
          <c:val>
            <c:numRef>
              <c:f>Gasto!$E$13:$K$13</c:f>
              <c:numCache>
                <c:formatCode>0.0</c:formatCode>
                <c:ptCount val="7"/>
                <c:pt idx="0">
                  <c:v>37.178670560809259</c:v>
                </c:pt>
                <c:pt idx="1">
                  <c:v>37.314044359511058</c:v>
                </c:pt>
                <c:pt idx="2">
                  <c:v>37.557843731647338</c:v>
                </c:pt>
                <c:pt idx="3">
                  <c:v>37.539493044820354</c:v>
                </c:pt>
                <c:pt idx="4">
                  <c:v>39.141513475465835</c:v>
                </c:pt>
                <c:pt idx="5">
                  <c:v>39.047745910403684</c:v>
                </c:pt>
                <c:pt idx="6">
                  <c:v>39.805978530376997</c:v>
                </c:pt>
              </c:numCache>
            </c:numRef>
          </c:val>
          <c:extLst>
            <c:ext xmlns:c16="http://schemas.microsoft.com/office/drawing/2014/chart" uri="{C3380CC4-5D6E-409C-BE32-E72D297353CC}">
              <c16:uniqueId val="{0000000C-1E89-40CB-B00F-DED3C209586A}"/>
            </c:ext>
          </c:extLst>
        </c:ser>
        <c:ser>
          <c:idx val="0"/>
          <c:order val="1"/>
          <c:tx>
            <c:strRef>
              <c:f>Gasto!$B$12</c:f>
              <c:strCache>
                <c:ptCount val="1"/>
                <c:pt idx="0">
                  <c:v>Gasto en origen</c:v>
                </c:pt>
              </c:strCache>
            </c:strRef>
          </c:tx>
          <c:spPr>
            <a:solidFill>
              <a:srgbClr val="F8A764"/>
            </a:solidFill>
            <a:ln w="25400">
              <a:noFill/>
            </a:ln>
          </c:spPr>
          <c:dLbls>
            <c:dLbl>
              <c:idx val="0"/>
              <c:layout>
                <c:manualLayout>
                  <c:x val="6.6917607695524883E-3"/>
                  <c:y val="-0.245572754631879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E89-40CB-B00F-DED3C209586A}"/>
                </c:ext>
              </c:extLst>
            </c:dLbl>
            <c:dLbl>
              <c:idx val="1"/>
              <c:layout>
                <c:manualLayout>
                  <c:x val="-1.0037641154328732E-2"/>
                  <c:y val="-0.243652461748675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E89-40CB-B00F-DED3C209586A}"/>
                </c:ext>
              </c:extLst>
            </c:dLbl>
            <c:dLbl>
              <c:idx val="2"/>
              <c:layout>
                <c:manualLayout>
                  <c:x val="-1.8402342116269406E-2"/>
                  <c:y val="-0.262847229411523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E89-40CB-B00F-DED3C209586A}"/>
                </c:ext>
              </c:extLst>
            </c:dLbl>
            <c:dLbl>
              <c:idx val="3"/>
              <c:layout>
                <c:manualLayout>
                  <c:x val="-3.1785863655374322E-2"/>
                  <c:y val="-0.268603574078252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E89-40CB-B00F-DED3C209586A}"/>
                </c:ext>
              </c:extLst>
            </c:dLbl>
            <c:dLbl>
              <c:idx val="4"/>
              <c:layout>
                <c:manualLayout>
                  <c:x val="-1.0037641154328732E-2"/>
                  <c:y val="-0.278197784121659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E89-40CB-B00F-DED3C209586A}"/>
                </c:ext>
              </c:extLst>
            </c:dLbl>
            <c:dLbl>
              <c:idx val="5"/>
              <c:layout>
                <c:manualLayout>
                  <c:x val="-5.018820577164366E-3"/>
                  <c:y val="-0.280106137516607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E89-40CB-B00F-DED3C209586A}"/>
                </c:ext>
              </c:extLst>
            </c:dLbl>
            <c:dLbl>
              <c:idx val="6"/>
              <c:layout>
                <c:manualLayout>
                  <c:x val="1.6728084648137955E-3"/>
                  <c:y val="-0.285859761793607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E89-40CB-B00F-DED3C209586A}"/>
                </c:ext>
              </c:extLst>
            </c:dLbl>
            <c:dLbl>
              <c:idx val="7"/>
              <c:delete val="1"/>
              <c:extLst>
                <c:ext xmlns:c15="http://schemas.microsoft.com/office/drawing/2012/chart" uri="{CE6537A1-D6FC-4f65-9D91-7224C49458BB}"/>
                <c:ext xmlns:c16="http://schemas.microsoft.com/office/drawing/2014/chart" uri="{C3380CC4-5D6E-409C-BE32-E72D297353CC}">
                  <c16:uniqueId val="{00000014-1E89-40CB-B00F-DED3C209586A}"/>
                </c:ext>
              </c:extLst>
            </c:dLbl>
            <c:dLbl>
              <c:idx val="8"/>
              <c:layout>
                <c:manualLayout>
                  <c:x val="-1.8402342116269343E-2"/>
                  <c:y val="-0.293546374105879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E89-40CB-B00F-DED3C209586A}"/>
                </c:ext>
              </c:extLst>
            </c:dLbl>
            <c:dLbl>
              <c:idx val="9"/>
              <c:layout>
                <c:manualLayout>
                  <c:x val="-1.0037641154328732E-2"/>
                  <c:y val="-0.301219384469506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E89-40CB-B00F-DED3C209586A}"/>
                </c:ext>
              </c:extLst>
            </c:dLbl>
            <c:dLbl>
              <c:idx val="10"/>
              <c:layout>
                <c:manualLayout>
                  <c:x val="1.0037641154328732E-2"/>
                  <c:y val="-0.30697467120689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E89-40CB-B00F-DED3C209586A}"/>
                </c:ext>
              </c:extLst>
            </c:dLbl>
            <c:dLbl>
              <c:idx val="11"/>
              <c:layout>
                <c:manualLayout>
                  <c:x val="2.6767043078209832E-2"/>
                  <c:y val="-0.322331724625829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E89-40CB-B00F-DED3C209586A}"/>
                </c:ext>
              </c:extLst>
            </c:dLbl>
            <c:spPr>
              <a:noFill/>
              <a:ln>
                <a:noFill/>
              </a:ln>
              <a:effectLst/>
            </c:spPr>
            <c:txPr>
              <a:bodyPr/>
              <a:lstStyle/>
              <a:p>
                <a:pPr algn="ctr">
                  <a:defRPr lang="es-ES" sz="1800" b="0" i="0" u="none" strike="noStrike" kern="1200" baseline="0">
                    <a:solidFill>
                      <a:schemeClr val="accent6">
                        <a:lumMod val="50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Gasto!$E$5:$K$5</c:f>
              <c:numCache>
                <c:formatCode>0</c:formatCode>
                <c:ptCount val="7"/>
                <c:pt idx="0">
                  <c:v>2009</c:v>
                </c:pt>
                <c:pt idx="1">
                  <c:v>2010</c:v>
                </c:pt>
                <c:pt idx="2">
                  <c:v>2011</c:v>
                </c:pt>
                <c:pt idx="3">
                  <c:v>2012</c:v>
                </c:pt>
                <c:pt idx="4">
                  <c:v>2013</c:v>
                </c:pt>
                <c:pt idx="5">
                  <c:v>2014</c:v>
                </c:pt>
                <c:pt idx="6">
                  <c:v>2015</c:v>
                </c:pt>
              </c:numCache>
            </c:numRef>
          </c:cat>
          <c:val>
            <c:numRef>
              <c:f>Gasto!$E$12:$K$12</c:f>
              <c:numCache>
                <c:formatCode>0.0</c:formatCode>
                <c:ptCount val="7"/>
                <c:pt idx="0">
                  <c:v>65.273888009829918</c:v>
                </c:pt>
                <c:pt idx="1">
                  <c:v>67.447191395233872</c:v>
                </c:pt>
                <c:pt idx="2">
                  <c:v>71.295741495141186</c:v>
                </c:pt>
                <c:pt idx="3">
                  <c:v>73.835711246010717</c:v>
                </c:pt>
                <c:pt idx="4">
                  <c:v>75.065665894566919</c:v>
                </c:pt>
                <c:pt idx="5">
                  <c:v>74.0115832011723</c:v>
                </c:pt>
                <c:pt idx="6">
                  <c:v>76.380484610325709</c:v>
                </c:pt>
              </c:numCache>
            </c:numRef>
          </c:val>
          <c:extLst>
            <c:ext xmlns:c16="http://schemas.microsoft.com/office/drawing/2014/chart" uri="{C3380CC4-5D6E-409C-BE32-E72D297353CC}">
              <c16:uniqueId val="{00000019-1E89-40CB-B00F-DED3C209586A}"/>
            </c:ext>
          </c:extLst>
        </c:ser>
        <c:ser>
          <c:idx val="1"/>
          <c:order val="2"/>
          <c:tx>
            <c:v>var. interanual</c:v>
          </c:tx>
          <c:spPr>
            <a:solidFill>
              <a:schemeClr val="bg1">
                <a:lumMod val="75000"/>
              </a:schemeClr>
            </a:solidFill>
            <a:ln w="25400">
              <a:noFill/>
            </a:ln>
          </c:spPr>
          <c:cat>
            <c:numRef>
              <c:f>Gasto!$E$5:$K$5</c:f>
              <c:numCache>
                <c:formatCode>0</c:formatCode>
                <c:ptCount val="7"/>
                <c:pt idx="0">
                  <c:v>2009</c:v>
                </c:pt>
                <c:pt idx="1">
                  <c:v>2010</c:v>
                </c:pt>
                <c:pt idx="2">
                  <c:v>2011</c:v>
                </c:pt>
                <c:pt idx="3">
                  <c:v>2012</c:v>
                </c:pt>
                <c:pt idx="4">
                  <c:v>2013</c:v>
                </c:pt>
                <c:pt idx="5">
                  <c:v>2014</c:v>
                </c:pt>
                <c:pt idx="6">
                  <c:v>2015</c:v>
                </c:pt>
              </c:numCache>
            </c:numRef>
          </c:cat>
          <c:val>
            <c:numLit>
              <c:formatCode>General</c:formatCode>
              <c:ptCount val="1"/>
              <c:pt idx="0">
                <c:v>1</c:v>
              </c:pt>
            </c:numLit>
          </c:val>
          <c:extLst>
            <c:ext xmlns:c16="http://schemas.microsoft.com/office/drawing/2014/chart" uri="{C3380CC4-5D6E-409C-BE32-E72D297353CC}">
              <c16:uniqueId val="{0000001A-1E89-40CB-B00F-DED3C209586A}"/>
            </c:ext>
          </c:extLst>
        </c:ser>
        <c:dLbls>
          <c:showLegendKey val="0"/>
          <c:showVal val="0"/>
          <c:showCatName val="0"/>
          <c:showSerName val="0"/>
          <c:showPercent val="0"/>
          <c:showBubbleSize val="0"/>
        </c:dLbls>
        <c:gapDepth val="100"/>
        <c:axId val="-212038704"/>
        <c:axId val="-212047408"/>
        <c:axId val="1959419072"/>
      </c:area3DChart>
      <c:catAx>
        <c:axId val="-212038704"/>
        <c:scaling>
          <c:orientation val="minMax"/>
        </c:scaling>
        <c:delete val="0"/>
        <c:axPos val="b"/>
        <c:numFmt formatCode="0" sourceLinked="1"/>
        <c:majorTickMark val="in"/>
        <c:minorTickMark val="in"/>
        <c:tickLblPos val="nextTo"/>
        <c:spPr>
          <a:ln w="9525">
            <a:noFill/>
          </a:ln>
        </c:spPr>
        <c:txPr>
          <a:bodyPr rot="0" vert="horz"/>
          <a:lstStyle/>
          <a:p>
            <a:pPr>
              <a:defRPr sz="1400" b="0" i="0" u="none" strike="noStrike" baseline="0">
                <a:solidFill>
                  <a:schemeClr val="tx1">
                    <a:lumMod val="75000"/>
                    <a:lumOff val="25000"/>
                  </a:schemeClr>
                </a:solidFill>
                <a:latin typeface="+mn-lt"/>
                <a:ea typeface="Arial"/>
                <a:cs typeface="Arial"/>
              </a:defRPr>
            </a:pPr>
            <a:endParaRPr lang="es-ES"/>
          </a:p>
        </c:txPr>
        <c:crossAx val="-212047408"/>
        <c:crosses val="autoZero"/>
        <c:auto val="1"/>
        <c:lblAlgn val="ctr"/>
        <c:lblOffset val="100"/>
        <c:tickLblSkip val="1"/>
        <c:tickMarkSkip val="1"/>
        <c:noMultiLvlLbl val="0"/>
      </c:catAx>
      <c:valAx>
        <c:axId val="-212047408"/>
        <c:scaling>
          <c:orientation val="minMax"/>
          <c:min val="20"/>
        </c:scaling>
        <c:delete val="0"/>
        <c:axPos val="l"/>
        <c:numFmt formatCode="0.0" sourceLinked="1"/>
        <c:majorTickMark val="none"/>
        <c:minorTickMark val="none"/>
        <c:tickLblPos val="none"/>
        <c:spPr>
          <a:ln w="9525">
            <a:noFill/>
          </a:ln>
        </c:spPr>
        <c:crossAx val="-212038704"/>
        <c:crosses val="autoZero"/>
        <c:crossBetween val="midCat"/>
      </c:valAx>
      <c:serAx>
        <c:axId val="1959419072"/>
        <c:scaling>
          <c:orientation val="minMax"/>
        </c:scaling>
        <c:delete val="1"/>
        <c:axPos val="b"/>
        <c:majorTickMark val="out"/>
        <c:minorTickMark val="none"/>
        <c:tickLblPos val="nextTo"/>
        <c:crossAx val="-212047408"/>
        <c:crosses val="autoZero"/>
      </c:serAx>
      <c:spPr>
        <a:noFill/>
        <a:ln w="25400">
          <a:noFill/>
        </a:ln>
      </c:spPr>
    </c:plotArea>
    <c:legend>
      <c:legendPos val="t"/>
      <c:layout>
        <c:manualLayout>
          <c:xMode val="edge"/>
          <c:yMode val="edge"/>
          <c:x val="0"/>
          <c:y val="0.10178834219503272"/>
          <c:w val="0.61622751986616475"/>
          <c:h val="3.6997904846510325E-2"/>
        </c:manualLayout>
      </c:layout>
      <c:overlay val="0"/>
      <c:txPr>
        <a:bodyPr/>
        <a:lstStyle/>
        <a:p>
          <a:pPr>
            <a:defRPr sz="1200" b="1" i="0" u="none" strike="noStrike" baseline="0">
              <a:solidFill>
                <a:schemeClr val="tx1">
                  <a:lumMod val="75000"/>
                  <a:lumOff val="25000"/>
                </a:schemeClr>
              </a:solidFill>
              <a:latin typeface="Arial"/>
              <a:ea typeface="Arial"/>
              <a:cs typeface="Arial"/>
            </a:defRPr>
          </a:pPr>
          <a:endParaRPr lang="es-ES"/>
        </a:p>
      </c:txPr>
    </c:legend>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78" r="0.75000000000000078" t="1" header="0" footer="0"/>
    <c:pageSetup paperSize="9" orientation="landscape"/>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strRef>
          <c:f>"Evolución del gasto de los turistas  por persona y día"</c:f>
          <c:strCache>
            <c:ptCount val="1"/>
            <c:pt idx="0">
              <c:v>Evolución del gasto de los turistas  por persona y día</c:v>
            </c:pt>
          </c:strCache>
        </c:strRef>
      </c:tx>
      <c:layout>
        <c:manualLayout>
          <c:xMode val="edge"/>
          <c:yMode val="edge"/>
          <c:x val="1.5626710454296657E-4"/>
          <c:y val="5.7761732851985562E-2"/>
        </c:manualLayout>
      </c:layout>
      <c:overlay val="0"/>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6.23791226096738E-2"/>
          <c:y val="0.21542833319120308"/>
          <c:w val="0.93207553366174056"/>
          <c:h val="0.60266863753944111"/>
        </c:manualLayout>
      </c:layout>
      <c:lineChart>
        <c:grouping val="standard"/>
        <c:varyColors val="0"/>
        <c:ser>
          <c:idx val="2"/>
          <c:order val="0"/>
          <c:tx>
            <c:strRef>
              <c:f>Gasto!$B$12</c:f>
              <c:strCache>
                <c:ptCount val="1"/>
                <c:pt idx="0">
                  <c:v>Gasto en origen</c:v>
                </c:pt>
              </c:strCache>
            </c:strRef>
          </c:tx>
          <c:spPr>
            <a:ln>
              <a:solidFill>
                <a:schemeClr val="accent6"/>
              </a:solidFill>
            </a:ln>
          </c:spPr>
          <c:marker>
            <c:spPr>
              <a:solidFill>
                <a:schemeClr val="accent6"/>
              </a:solidFill>
              <a:ln>
                <a:noFill/>
              </a:ln>
            </c:spPr>
          </c:marker>
          <c:dLbls>
            <c:dLbl>
              <c:idx val="0"/>
              <c:layout>
                <c:manualLayout>
                  <c:x val="-4.4314513877254713E-2"/>
                  <c:y val="-2.9662961804864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3A-48B5-89D5-C7B4C96C2A1A}"/>
                </c:ext>
              </c:extLst>
            </c:dLbl>
            <c:dLbl>
              <c:idx val="1"/>
              <c:layout>
                <c:manualLayout>
                  <c:x val="-3.1706156730408726E-2"/>
                  <c:y val="2.56920321782881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3A-48B5-89D5-C7B4C96C2A1A}"/>
                </c:ext>
              </c:extLst>
            </c:dLbl>
            <c:dLbl>
              <c:idx val="2"/>
              <c:layout>
                <c:manualLayout>
                  <c:x val="-3.1706156730408698E-2"/>
                  <c:y val="-2.72562229360319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3A-48B5-89D5-C7B4C96C2A1A}"/>
                </c:ext>
              </c:extLst>
            </c:dLbl>
            <c:dLbl>
              <c:idx val="3"/>
              <c:layout>
                <c:manualLayout>
                  <c:x val="-3.3021072365954258E-2"/>
                  <c:y val="-2.72562229360319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3A-48B5-89D5-C7B4C96C2A1A}"/>
                </c:ext>
              </c:extLst>
            </c:dLbl>
            <c:dLbl>
              <c:idx val="4"/>
              <c:layout>
                <c:manualLayout>
                  <c:x val="-3.1706160843369753E-2"/>
                  <c:y val="-2.4849484067199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3A-48B5-89D5-C7B4C96C2A1A}"/>
                </c:ext>
              </c:extLst>
            </c:dLbl>
            <c:dLbl>
              <c:idx val="5"/>
              <c:layout>
                <c:manualLayout>
                  <c:x val="-3.033904761904762E-2"/>
                  <c:y val="-2.00360063295337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3A-48B5-89D5-C7B4C96C2A1A}"/>
                </c:ext>
              </c:extLst>
            </c:dLbl>
            <c:dLbl>
              <c:idx val="6"/>
              <c:layout>
                <c:manualLayout>
                  <c:x val="-3.0234540682414698E-2"/>
                  <c:y val="2.08785544406227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3A-48B5-89D5-C7B4C96C2A1A}"/>
                </c:ext>
              </c:extLst>
            </c:dLbl>
            <c:dLbl>
              <c:idx val="7"/>
              <c:layout>
                <c:manualLayout>
                  <c:x val="-1.9097772778402924E-2"/>
                  <c:y val="-2.48494840671991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3A-48B5-89D5-C7B4C96C2A1A}"/>
                </c:ext>
              </c:extLst>
            </c:dLbl>
            <c:numFmt formatCode="#,##0.0" sourceLinked="0"/>
            <c:spPr>
              <a:noFill/>
              <a:ln>
                <a:noFill/>
              </a:ln>
              <a:effectLst/>
            </c:spPr>
            <c:txPr>
              <a:bodyPr wrap="square" lIns="38100" tIns="19050" rIns="38100" bIns="19050" anchor="ctr">
                <a:spAutoFit/>
              </a:bodyPr>
              <a:lstStyle/>
              <a:p>
                <a:pPr>
                  <a:defRPr sz="1200">
                    <a:solidFill>
                      <a:schemeClr val="accent6">
                        <a:lumMod val="75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Gasto!$D$5:$K$5</c:f>
              <c:numCache>
                <c:formatCode>0</c:formatCode>
                <c:ptCount val="8"/>
                <c:pt idx="0">
                  <c:v>2008</c:v>
                </c:pt>
                <c:pt idx="1">
                  <c:v>2009</c:v>
                </c:pt>
                <c:pt idx="2">
                  <c:v>2010</c:v>
                </c:pt>
                <c:pt idx="3">
                  <c:v>2011</c:v>
                </c:pt>
                <c:pt idx="4">
                  <c:v>2012</c:v>
                </c:pt>
                <c:pt idx="5">
                  <c:v>2013</c:v>
                </c:pt>
                <c:pt idx="6">
                  <c:v>2014</c:v>
                </c:pt>
                <c:pt idx="7">
                  <c:v>2015</c:v>
                </c:pt>
              </c:numCache>
            </c:numRef>
          </c:cat>
          <c:val>
            <c:numRef>
              <c:f>Gasto!$D$12:$K$12</c:f>
              <c:numCache>
                <c:formatCode>0.0</c:formatCode>
                <c:ptCount val="8"/>
                <c:pt idx="0">
                  <c:v>68.307611983919543</c:v>
                </c:pt>
                <c:pt idx="1">
                  <c:v>65.273888009829918</c:v>
                </c:pt>
                <c:pt idx="2">
                  <c:v>67.447191395233872</c:v>
                </c:pt>
                <c:pt idx="3">
                  <c:v>71.295741495141186</c:v>
                </c:pt>
                <c:pt idx="4">
                  <c:v>73.835711246010717</c:v>
                </c:pt>
                <c:pt idx="5">
                  <c:v>75.065665894566919</c:v>
                </c:pt>
                <c:pt idx="6">
                  <c:v>74.0115832011723</c:v>
                </c:pt>
                <c:pt idx="7">
                  <c:v>76.380484610325709</c:v>
                </c:pt>
              </c:numCache>
            </c:numRef>
          </c:val>
          <c:smooth val="0"/>
          <c:extLst>
            <c:ext xmlns:c16="http://schemas.microsoft.com/office/drawing/2014/chart" uri="{C3380CC4-5D6E-409C-BE32-E72D297353CC}">
              <c16:uniqueId val="{00000008-FE3A-48B5-89D5-C7B4C96C2A1A}"/>
            </c:ext>
          </c:extLst>
        </c:ser>
        <c:ser>
          <c:idx val="0"/>
          <c:order val="1"/>
          <c:tx>
            <c:strRef>
              <c:f>Gasto!$B$13</c:f>
              <c:strCache>
                <c:ptCount val="1"/>
                <c:pt idx="0">
                  <c:v>Gasto en destino</c:v>
                </c:pt>
              </c:strCache>
            </c:strRef>
          </c:tx>
          <c:spPr>
            <a:ln>
              <a:solidFill>
                <a:srgbClr val="7C3B06"/>
              </a:solidFill>
            </a:ln>
          </c:spPr>
          <c:marker>
            <c:symbol val="square"/>
            <c:size val="7"/>
            <c:spPr>
              <a:solidFill>
                <a:srgbClr val="7C3B06"/>
              </a:solidFill>
              <a:ln>
                <a:noFill/>
              </a:ln>
            </c:spPr>
          </c:marker>
          <c:dLbls>
            <c:dLbl>
              <c:idx val="0"/>
              <c:layout>
                <c:manualLayout>
                  <c:x val="-3.4858249101840995E-2"/>
                  <c:y val="-4.01322758842870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E3A-48B5-89D5-C7B4C96C2A1A}"/>
                </c:ext>
              </c:extLst>
            </c:dLbl>
            <c:dLbl>
              <c:idx val="1"/>
              <c:layout>
                <c:manualLayout>
                  <c:x val="-3.1758350206224223E-2"/>
                  <c:y val="1.7629456967698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E3A-48B5-89D5-C7B4C96C2A1A}"/>
                </c:ext>
              </c:extLst>
            </c:dLbl>
            <c:dLbl>
              <c:idx val="2"/>
              <c:layout>
                <c:manualLayout>
                  <c:x val="-3.3334473190851144E-2"/>
                  <c:y val="-2.0878364933625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E3A-48B5-89D5-C7B4C96C2A1A}"/>
                </c:ext>
              </c:extLst>
            </c:dLbl>
            <c:dLbl>
              <c:idx val="3"/>
              <c:layout>
                <c:manualLayout>
                  <c:x val="-3.4858282714660668E-2"/>
                  <c:y val="-3.0505320408956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E3A-48B5-89D5-C7B4C96C2A1A}"/>
                </c:ext>
              </c:extLst>
            </c:dLbl>
            <c:dLbl>
              <c:idx val="4"/>
              <c:layout>
                <c:manualLayout>
                  <c:x val="-3.3282159730033747E-2"/>
                  <c:y val="2.00361958365311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E3A-48B5-89D5-C7B4C96C2A1A}"/>
                </c:ext>
              </c:extLst>
            </c:dLbl>
            <c:dLbl>
              <c:idx val="5"/>
              <c:layout>
                <c:manualLayout>
                  <c:x val="-3.1706156730408754E-2"/>
                  <c:y val="-3.77255370154542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E3A-48B5-89D5-C7B4C96C2A1A}"/>
                </c:ext>
              </c:extLst>
            </c:dLbl>
            <c:dLbl>
              <c:idx val="6"/>
              <c:layout>
                <c:manualLayout>
                  <c:x val="-3.0130153730783652E-2"/>
                  <c:y val="2.00361958365311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E3A-48B5-89D5-C7B4C96C2A1A}"/>
                </c:ext>
              </c:extLst>
            </c:dLbl>
            <c:dLbl>
              <c:idx val="7"/>
              <c:layout>
                <c:manualLayout>
                  <c:x val="-8.0133183352080993E-3"/>
                  <c:y val="-3.29120592777888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E3A-48B5-89D5-C7B4C96C2A1A}"/>
                </c:ext>
              </c:extLst>
            </c:dLbl>
            <c:spPr>
              <a:noFill/>
              <a:ln>
                <a:noFill/>
              </a:ln>
              <a:effectLst/>
            </c:spPr>
            <c:txPr>
              <a:bodyPr wrap="square" lIns="38100" tIns="19050" rIns="38100" bIns="19050" anchor="ctr">
                <a:spAutoFit/>
              </a:bodyPr>
              <a:lstStyle/>
              <a:p>
                <a:pPr>
                  <a:defRPr sz="1200">
                    <a:solidFill>
                      <a:srgbClr val="7C3B06"/>
                    </a:solidFill>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Gasto!$D$5:$K$5</c:f>
              <c:numCache>
                <c:formatCode>0</c:formatCode>
                <c:ptCount val="8"/>
                <c:pt idx="0">
                  <c:v>2008</c:v>
                </c:pt>
                <c:pt idx="1">
                  <c:v>2009</c:v>
                </c:pt>
                <c:pt idx="2">
                  <c:v>2010</c:v>
                </c:pt>
                <c:pt idx="3">
                  <c:v>2011</c:v>
                </c:pt>
                <c:pt idx="4">
                  <c:v>2012</c:v>
                </c:pt>
                <c:pt idx="5">
                  <c:v>2013</c:v>
                </c:pt>
                <c:pt idx="6">
                  <c:v>2014</c:v>
                </c:pt>
                <c:pt idx="7">
                  <c:v>2015</c:v>
                </c:pt>
              </c:numCache>
            </c:numRef>
          </c:cat>
          <c:val>
            <c:numRef>
              <c:f>Gasto!$D$13:$K$13</c:f>
              <c:numCache>
                <c:formatCode>0.0</c:formatCode>
                <c:ptCount val="8"/>
                <c:pt idx="0">
                  <c:v>40.062917528009486</c:v>
                </c:pt>
                <c:pt idx="1">
                  <c:v>37.178670560809259</c:v>
                </c:pt>
                <c:pt idx="2">
                  <c:v>37.314044359511058</c:v>
                </c:pt>
                <c:pt idx="3">
                  <c:v>37.557843731647338</c:v>
                </c:pt>
                <c:pt idx="4">
                  <c:v>37.539493044820354</c:v>
                </c:pt>
                <c:pt idx="5">
                  <c:v>39.141513475465835</c:v>
                </c:pt>
                <c:pt idx="6">
                  <c:v>39.047745910403684</c:v>
                </c:pt>
                <c:pt idx="7">
                  <c:v>39.805978530376997</c:v>
                </c:pt>
              </c:numCache>
            </c:numRef>
          </c:val>
          <c:smooth val="0"/>
          <c:extLst>
            <c:ext xmlns:c16="http://schemas.microsoft.com/office/drawing/2014/chart" uri="{C3380CC4-5D6E-409C-BE32-E72D297353CC}">
              <c16:uniqueId val="{00000011-FE3A-48B5-89D5-C7B4C96C2A1A}"/>
            </c:ext>
          </c:extLst>
        </c:ser>
        <c:ser>
          <c:idx val="4"/>
          <c:order val="2"/>
          <c:tx>
            <c:strRef>
              <c:f>Gasto!$B$14</c:f>
              <c:strCache>
                <c:ptCount val="1"/>
                <c:pt idx="0">
                  <c:v>Gasto total</c:v>
                </c:pt>
              </c:strCache>
            </c:strRef>
          </c:tx>
          <c:spPr>
            <a:ln w="28575">
              <a:solidFill>
                <a:srgbClr val="9B9949"/>
              </a:solidFill>
            </a:ln>
          </c:spPr>
          <c:marker>
            <c:spPr>
              <a:solidFill>
                <a:srgbClr val="9B9949"/>
              </a:solidFill>
              <a:ln>
                <a:noFill/>
              </a:ln>
            </c:spPr>
          </c:marker>
          <c:dLbls>
            <c:dLbl>
              <c:idx val="0"/>
              <c:layout>
                <c:manualLayout>
                  <c:x val="-4.8857368006304178E-2"/>
                  <c:y val="-3.8507821901323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E3A-48B5-89D5-C7B4C96C2A1A}"/>
                </c:ext>
              </c:extLst>
            </c:dLbl>
            <c:dLbl>
              <c:idx val="1"/>
              <c:layout>
                <c:manualLayout>
                  <c:x val="-3.482972628421447E-2"/>
                  <c:y val="3.12876052948255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E3A-48B5-89D5-C7B4C96C2A1A}"/>
                </c:ext>
              </c:extLst>
            </c:dLbl>
            <c:dLbl>
              <c:idx val="2"/>
              <c:layout>
                <c:manualLayout>
                  <c:x val="-3.4881919760029995E-2"/>
                  <c:y val="-2.64741275571601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E3A-48B5-89D5-C7B4C96C2A1A}"/>
                </c:ext>
              </c:extLst>
            </c:dLbl>
            <c:dLbl>
              <c:idx val="3"/>
              <c:layout>
                <c:manualLayout>
                  <c:x val="-3.7772838395200597E-2"/>
                  <c:y val="-3.36943441636582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E3A-48B5-89D5-C7B4C96C2A1A}"/>
                </c:ext>
              </c:extLst>
            </c:dLbl>
            <c:dLbl>
              <c:idx val="4"/>
              <c:layout>
                <c:manualLayout>
                  <c:x val="-4.0977147360126143E-2"/>
                  <c:y val="-3.3694344163658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E3A-48B5-89D5-C7B4C96C2A1A}"/>
                </c:ext>
              </c:extLst>
            </c:dLbl>
            <c:dLbl>
              <c:idx val="5"/>
              <c:layout>
                <c:manualLayout>
                  <c:x val="-3.6405729283839519E-2"/>
                  <c:y val="-3.36943441636582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E3A-48B5-89D5-C7B4C96C2A1A}"/>
                </c:ext>
              </c:extLst>
            </c:dLbl>
            <c:dLbl>
              <c:idx val="6"/>
              <c:layout>
                <c:manualLayout>
                  <c:x val="-3.309690288713911E-2"/>
                  <c:y val="2.64741275571600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E3A-48B5-89D5-C7B4C96C2A1A}"/>
                </c:ext>
              </c:extLst>
            </c:dLbl>
            <c:dLbl>
              <c:idx val="7"/>
              <c:layout>
                <c:manualLayout>
                  <c:x val="-2.7053978252718412E-2"/>
                  <c:y val="-3.128760529482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E3A-48B5-89D5-C7B4C96C2A1A}"/>
                </c:ext>
              </c:extLst>
            </c:dLbl>
            <c:spPr>
              <a:noFill/>
              <a:ln>
                <a:noFill/>
              </a:ln>
              <a:effectLst/>
            </c:spPr>
            <c:txPr>
              <a:bodyPr wrap="square" lIns="38100" tIns="19050" rIns="38100" bIns="19050" anchor="ctr">
                <a:spAutoFit/>
              </a:bodyPr>
              <a:lstStyle/>
              <a:p>
                <a:pPr>
                  <a:defRPr sz="1200" b="0">
                    <a:solidFill>
                      <a:srgbClr val="9B9949"/>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Gasto!$D$5:$K$5</c:f>
              <c:numCache>
                <c:formatCode>0</c:formatCode>
                <c:ptCount val="8"/>
                <c:pt idx="0">
                  <c:v>2008</c:v>
                </c:pt>
                <c:pt idx="1">
                  <c:v>2009</c:v>
                </c:pt>
                <c:pt idx="2">
                  <c:v>2010</c:v>
                </c:pt>
                <c:pt idx="3">
                  <c:v>2011</c:v>
                </c:pt>
                <c:pt idx="4">
                  <c:v>2012</c:v>
                </c:pt>
                <c:pt idx="5">
                  <c:v>2013</c:v>
                </c:pt>
                <c:pt idx="6">
                  <c:v>2014</c:v>
                </c:pt>
                <c:pt idx="7">
                  <c:v>2015</c:v>
                </c:pt>
              </c:numCache>
            </c:numRef>
          </c:cat>
          <c:val>
            <c:numRef>
              <c:f>Gasto!$D$14:$K$14</c:f>
              <c:numCache>
                <c:formatCode>#,##0.0</c:formatCode>
                <c:ptCount val="8"/>
                <c:pt idx="0">
                  <c:v>107.80798338039341</c:v>
                </c:pt>
                <c:pt idx="1">
                  <c:v>101.6994310100757</c:v>
                </c:pt>
                <c:pt idx="2">
                  <c:v>104.29226898946538</c:v>
                </c:pt>
                <c:pt idx="3">
                  <c:v>108.46194764671914</c:v>
                </c:pt>
                <c:pt idx="4">
                  <c:v>110.49459790895513</c:v>
                </c:pt>
                <c:pt idx="5">
                  <c:v>113.77801728456042</c:v>
                </c:pt>
                <c:pt idx="6">
                  <c:v>112.79287541925224</c:v>
                </c:pt>
                <c:pt idx="7">
                  <c:v>116.05498752962366</c:v>
                </c:pt>
              </c:numCache>
            </c:numRef>
          </c:val>
          <c:smooth val="0"/>
          <c:extLst>
            <c:ext xmlns:c16="http://schemas.microsoft.com/office/drawing/2014/chart" uri="{C3380CC4-5D6E-409C-BE32-E72D297353CC}">
              <c16:uniqueId val="{0000001A-FE3A-48B5-89D5-C7B4C96C2A1A}"/>
            </c:ext>
          </c:extLst>
        </c:ser>
        <c:dLbls>
          <c:showLegendKey val="0"/>
          <c:showVal val="0"/>
          <c:showCatName val="0"/>
          <c:showSerName val="0"/>
          <c:showPercent val="0"/>
          <c:showBubbleSize val="0"/>
        </c:dLbls>
        <c:marker val="1"/>
        <c:smooth val="0"/>
        <c:axId val="-212040880"/>
        <c:axId val="-212059920"/>
      </c:lineChart>
      <c:lineChart>
        <c:grouping val="standard"/>
        <c:varyColors val="0"/>
        <c:ser>
          <c:idx val="1"/>
          <c:order val="3"/>
          <c:tx>
            <c:v>variación interanual</c:v>
          </c:tx>
          <c:spPr>
            <a:ln>
              <a:noFill/>
            </a:ln>
          </c:spPr>
          <c:marker>
            <c:spPr>
              <a:solidFill>
                <a:schemeClr val="bg1">
                  <a:lumMod val="75000"/>
                </a:schemeClr>
              </a:solidFill>
              <a:ln>
                <a:noFill/>
              </a:ln>
            </c:spPr>
          </c:marker>
          <c:dPt>
            <c:idx val="0"/>
            <c:marker>
              <c:spPr>
                <a:noFill/>
                <a:ln>
                  <a:noFill/>
                </a:ln>
              </c:spPr>
            </c:marker>
            <c:bubble3D val="0"/>
            <c:extLst>
              <c:ext xmlns:c16="http://schemas.microsoft.com/office/drawing/2014/chart" uri="{C3380CC4-5D6E-409C-BE32-E72D297353CC}">
                <c16:uniqueId val="{0000001B-FE3A-48B5-89D5-C7B4C96C2A1A}"/>
              </c:ext>
            </c:extLst>
          </c:dPt>
          <c:dPt>
            <c:idx val="1"/>
            <c:marker>
              <c:spPr>
                <a:noFill/>
                <a:ln>
                  <a:noFill/>
                </a:ln>
              </c:spPr>
            </c:marker>
            <c:bubble3D val="0"/>
            <c:extLst>
              <c:ext xmlns:c16="http://schemas.microsoft.com/office/drawing/2014/chart" uri="{C3380CC4-5D6E-409C-BE32-E72D297353CC}">
                <c16:uniqueId val="{0000001C-FE3A-48B5-89D5-C7B4C96C2A1A}"/>
              </c:ext>
            </c:extLst>
          </c:dPt>
          <c:dPt>
            <c:idx val="2"/>
            <c:marker>
              <c:spPr>
                <a:noFill/>
                <a:ln>
                  <a:noFill/>
                </a:ln>
              </c:spPr>
            </c:marker>
            <c:bubble3D val="0"/>
            <c:extLst>
              <c:ext xmlns:c16="http://schemas.microsoft.com/office/drawing/2014/chart" uri="{C3380CC4-5D6E-409C-BE32-E72D297353CC}">
                <c16:uniqueId val="{0000001D-FE3A-48B5-89D5-C7B4C96C2A1A}"/>
              </c:ext>
            </c:extLst>
          </c:dPt>
          <c:dPt>
            <c:idx val="3"/>
            <c:marker>
              <c:spPr>
                <a:noFill/>
                <a:ln>
                  <a:noFill/>
                </a:ln>
              </c:spPr>
            </c:marker>
            <c:bubble3D val="0"/>
            <c:extLst>
              <c:ext xmlns:c16="http://schemas.microsoft.com/office/drawing/2014/chart" uri="{C3380CC4-5D6E-409C-BE32-E72D297353CC}">
                <c16:uniqueId val="{0000001E-FE3A-48B5-89D5-C7B4C96C2A1A}"/>
              </c:ext>
            </c:extLst>
          </c:dPt>
          <c:dPt>
            <c:idx val="4"/>
            <c:marker>
              <c:spPr>
                <a:noFill/>
                <a:ln>
                  <a:noFill/>
                </a:ln>
              </c:spPr>
            </c:marker>
            <c:bubble3D val="0"/>
            <c:extLst>
              <c:ext xmlns:c16="http://schemas.microsoft.com/office/drawing/2014/chart" uri="{C3380CC4-5D6E-409C-BE32-E72D297353CC}">
                <c16:uniqueId val="{0000001F-FE3A-48B5-89D5-C7B4C96C2A1A}"/>
              </c:ext>
            </c:extLst>
          </c:dPt>
          <c:dPt>
            <c:idx val="5"/>
            <c:marker>
              <c:spPr>
                <a:noFill/>
                <a:ln>
                  <a:noFill/>
                </a:ln>
              </c:spPr>
            </c:marker>
            <c:bubble3D val="0"/>
            <c:extLst>
              <c:ext xmlns:c16="http://schemas.microsoft.com/office/drawing/2014/chart" uri="{C3380CC4-5D6E-409C-BE32-E72D297353CC}">
                <c16:uniqueId val="{00000020-FE3A-48B5-89D5-C7B4C96C2A1A}"/>
              </c:ext>
            </c:extLst>
          </c:dPt>
          <c:dPt>
            <c:idx val="6"/>
            <c:marker>
              <c:spPr>
                <a:noFill/>
                <a:ln>
                  <a:noFill/>
                </a:ln>
              </c:spPr>
            </c:marker>
            <c:bubble3D val="0"/>
            <c:extLst>
              <c:ext xmlns:c16="http://schemas.microsoft.com/office/drawing/2014/chart" uri="{C3380CC4-5D6E-409C-BE32-E72D297353CC}">
                <c16:uniqueId val="{00000021-FE3A-48B5-89D5-C7B4C96C2A1A}"/>
              </c:ext>
            </c:extLst>
          </c:dPt>
          <c:dPt>
            <c:idx val="7"/>
            <c:marker>
              <c:spPr>
                <a:noFill/>
                <a:ln>
                  <a:noFill/>
                </a:ln>
              </c:spPr>
            </c:marker>
            <c:bubble3D val="0"/>
            <c:extLst>
              <c:ext xmlns:c16="http://schemas.microsoft.com/office/drawing/2014/chart" uri="{C3380CC4-5D6E-409C-BE32-E72D297353CC}">
                <c16:uniqueId val="{00000022-FE3A-48B5-89D5-C7B4C96C2A1A}"/>
              </c:ext>
            </c:extLst>
          </c:dPt>
          <c:dLbls>
            <c:dLbl>
              <c:idx val="0"/>
              <c:layout>
                <c:manualLayout>
                  <c:x val="-4.2666666666666679E-2"/>
                  <c:y val="9.1456077015643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FE3A-48B5-89D5-C7B4C96C2A1A}"/>
                </c:ext>
              </c:extLst>
            </c:dLbl>
            <c:dLbl>
              <c:idx val="1"/>
              <c:layout>
                <c:manualLayout>
                  <c:x val="-3.2165699287589049E-2"/>
                  <c:y val="-2.8880866425992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E3A-48B5-89D5-C7B4C96C2A1A}"/>
                </c:ext>
              </c:extLst>
            </c:dLbl>
            <c:dLbl>
              <c:idx val="2"/>
              <c:layout>
                <c:manualLayout>
                  <c:x val="-3.5056617922759652E-2"/>
                  <c:y val="0.122743682310469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FE3A-48B5-89D5-C7B4C96C2A1A}"/>
                </c:ext>
              </c:extLst>
            </c:dLbl>
            <c:dLbl>
              <c:idx val="3"/>
              <c:layout>
                <c:manualLayout>
                  <c:x val="-3.3480614923134665E-2"/>
                  <c:y val="0.18772563176895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E3A-48B5-89D5-C7B4C96C2A1A}"/>
                </c:ext>
              </c:extLst>
            </c:dLbl>
            <c:dLbl>
              <c:idx val="4"/>
              <c:layout>
                <c:manualLayout>
                  <c:x val="-3.348061492313472E-2"/>
                  <c:y val="0.101083032490974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E3A-48B5-89D5-C7B4C96C2A1A}"/>
                </c:ext>
              </c:extLst>
            </c:dLbl>
            <c:dLbl>
              <c:idx val="5"/>
              <c:layout>
                <c:manualLayout>
                  <c:x val="-3.043299587551556E-2"/>
                  <c:y val="2.1660649819494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E3A-48B5-89D5-C7B4C96C2A1A}"/>
                </c:ext>
              </c:extLst>
            </c:dLbl>
            <c:dLbl>
              <c:idx val="6"/>
              <c:layout>
                <c:manualLayout>
                  <c:x val="-3.5004424446944134E-2"/>
                  <c:y val="3.6101083032490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FE3A-48B5-89D5-C7B4C96C2A1A}"/>
                </c:ext>
              </c:extLst>
            </c:dLbl>
            <c:dLbl>
              <c:idx val="7"/>
              <c:layout>
                <c:manualLayout>
                  <c:x val="-1.5834180727409074E-2"/>
                  <c:y val="7.4608904933814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E3A-48B5-89D5-C7B4C96C2A1A}"/>
                </c:ext>
              </c:extLst>
            </c:dLbl>
            <c:spPr>
              <a:solidFill>
                <a:schemeClr val="bg1">
                  <a:lumMod val="85000"/>
                </a:schemeClr>
              </a:solidFill>
              <a:ln>
                <a:noFill/>
              </a:ln>
              <a:effectLst/>
            </c:spPr>
            <c:txPr>
              <a:bodyPr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Gasto!$D$5:$K$5</c:f>
              <c:numCache>
                <c:formatCode>0</c:formatCode>
                <c:ptCount val="8"/>
                <c:pt idx="0">
                  <c:v>2008</c:v>
                </c:pt>
                <c:pt idx="1">
                  <c:v>2009</c:v>
                </c:pt>
                <c:pt idx="2">
                  <c:v>2010</c:v>
                </c:pt>
                <c:pt idx="3">
                  <c:v>2011</c:v>
                </c:pt>
                <c:pt idx="4">
                  <c:v>2012</c:v>
                </c:pt>
                <c:pt idx="5">
                  <c:v>2013</c:v>
                </c:pt>
                <c:pt idx="6">
                  <c:v>2014</c:v>
                </c:pt>
                <c:pt idx="7">
                  <c:v>2015</c:v>
                </c:pt>
              </c:numCache>
            </c:numRef>
          </c:cat>
          <c:val>
            <c:numRef>
              <c:f>Gasto!$L$12:$S$12</c:f>
              <c:numCache>
                <c:formatCode>0.0%</c:formatCode>
                <c:ptCount val="8"/>
                <c:pt idx="0">
                  <c:v>2.7671734203208009E-2</c:v>
                </c:pt>
                <c:pt idx="1">
                  <c:v>-4.441267797216808E-2</c:v>
                </c:pt>
                <c:pt idx="2">
                  <c:v>3.3295142233241259E-2</c:v>
                </c:pt>
                <c:pt idx="3">
                  <c:v>5.7060198064515344E-2</c:v>
                </c:pt>
                <c:pt idx="4">
                  <c:v>3.562582697933836E-2</c:v>
                </c:pt>
                <c:pt idx="5">
                  <c:v>1.6657991475942602E-2</c:v>
                </c:pt>
                <c:pt idx="6">
                  <c:v>-1.404214138158888E-2</c:v>
                </c:pt>
                <c:pt idx="7">
                  <c:v>3.2007171130422396E-2</c:v>
                </c:pt>
              </c:numCache>
            </c:numRef>
          </c:val>
          <c:smooth val="0"/>
          <c:extLst>
            <c:ext xmlns:c16="http://schemas.microsoft.com/office/drawing/2014/chart" uri="{C3380CC4-5D6E-409C-BE32-E72D297353CC}">
              <c16:uniqueId val="{00000023-FE3A-48B5-89D5-C7B4C96C2A1A}"/>
            </c:ext>
          </c:extLst>
        </c:ser>
        <c:ser>
          <c:idx val="3"/>
          <c:order val="4"/>
          <c:tx>
            <c:v>variación interanual destino</c:v>
          </c:tx>
          <c:spPr>
            <a:ln>
              <a:noFill/>
            </a:ln>
          </c:spPr>
          <c:marker>
            <c:spPr>
              <a:noFill/>
              <a:ln>
                <a:noFill/>
              </a:ln>
            </c:spPr>
          </c:marker>
          <c:dLbls>
            <c:dLbl>
              <c:idx val="0"/>
              <c:layout>
                <c:manualLayout>
                  <c:x val="-3.2000000000000015E-2"/>
                  <c:y val="6.25752105896510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FE3A-48B5-89D5-C7B4C96C2A1A}"/>
                </c:ext>
              </c:extLst>
            </c:dLbl>
            <c:dLbl>
              <c:idx val="1"/>
              <c:layout>
                <c:manualLayout>
                  <c:x val="-3.0589696287964034E-2"/>
                  <c:y val="-2.4730663179746735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FE3A-48B5-89D5-C7B4C96C2A1A}"/>
                </c:ext>
              </c:extLst>
            </c:dLbl>
            <c:dLbl>
              <c:idx val="2"/>
              <c:layout>
                <c:manualLayout>
                  <c:x val="-3.2165699287589049E-2"/>
                  <c:y val="0.1718756455082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FE3A-48B5-89D5-C7B4C96C2A1A}"/>
                </c:ext>
              </c:extLst>
            </c:dLbl>
            <c:dLbl>
              <c:idx val="3"/>
              <c:layout>
                <c:manualLayout>
                  <c:x val="-3.2008998875140665E-2"/>
                  <c:y val="0.168471720818291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E3A-48B5-89D5-C7B4C96C2A1A}"/>
                </c:ext>
              </c:extLst>
            </c:dLbl>
            <c:dLbl>
              <c:idx val="4"/>
              <c:layout>
                <c:manualLayout>
                  <c:x val="-3.0694083239595164E-2"/>
                  <c:y val="0.268245449463221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FE3A-48B5-89D5-C7B4C96C2A1A}"/>
                </c:ext>
              </c:extLst>
            </c:dLbl>
            <c:dLbl>
              <c:idx val="5"/>
              <c:layout>
                <c:manualLayout>
                  <c:x val="-2.9013573303337082E-2"/>
                  <c:y val="0.28640192539109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E3A-48B5-89D5-C7B4C96C2A1A}"/>
                </c:ext>
              </c:extLst>
            </c:dLbl>
            <c:dLbl>
              <c:idx val="6"/>
              <c:layout>
                <c:manualLayout>
                  <c:x val="-2.9065886764154482E-2"/>
                  <c:y val="0.25992779783393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FE3A-48B5-89D5-C7B4C96C2A1A}"/>
                </c:ext>
              </c:extLst>
            </c:dLbl>
            <c:dLbl>
              <c:idx val="7"/>
              <c:layout>
                <c:manualLayout>
                  <c:x val="-3.6437045369328834E-3"/>
                  <c:y val="0.202166064981949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E3A-48B5-89D5-C7B4C96C2A1A}"/>
                </c:ext>
              </c:extLst>
            </c:dLbl>
            <c:spPr>
              <a:solidFill>
                <a:schemeClr val="bg1">
                  <a:lumMod val="75000"/>
                </a:schemeClr>
              </a:solidFill>
              <a:ln>
                <a:noFill/>
              </a:ln>
              <a:effectLst/>
            </c:spPr>
            <c:txPr>
              <a:bodyPr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Gasto!$D$5:$K$5</c:f>
              <c:numCache>
                <c:formatCode>0</c:formatCode>
                <c:ptCount val="8"/>
                <c:pt idx="0">
                  <c:v>2008</c:v>
                </c:pt>
                <c:pt idx="1">
                  <c:v>2009</c:v>
                </c:pt>
                <c:pt idx="2">
                  <c:v>2010</c:v>
                </c:pt>
                <c:pt idx="3">
                  <c:v>2011</c:v>
                </c:pt>
                <c:pt idx="4">
                  <c:v>2012</c:v>
                </c:pt>
                <c:pt idx="5">
                  <c:v>2013</c:v>
                </c:pt>
                <c:pt idx="6">
                  <c:v>2014</c:v>
                </c:pt>
                <c:pt idx="7">
                  <c:v>2015</c:v>
                </c:pt>
              </c:numCache>
            </c:numRef>
          </c:cat>
          <c:val>
            <c:numRef>
              <c:f>Gasto!$L$13:$S$13</c:f>
              <c:numCache>
                <c:formatCode>0.0%</c:formatCode>
                <c:ptCount val="8"/>
                <c:pt idx="0">
                  <c:v>-1.4263896369481222E-2</c:v>
                </c:pt>
                <c:pt idx="1">
                  <c:v>-7.199293374437199E-2</c:v>
                </c:pt>
                <c:pt idx="2">
                  <c:v>3.6411683543224882E-3</c:v>
                </c:pt>
                <c:pt idx="3">
                  <c:v>6.5337160932579241E-3</c:v>
                </c:pt>
                <c:pt idx="4">
                  <c:v>-4.8859798656442077E-4</c:v>
                </c:pt>
                <c:pt idx="5">
                  <c:v>4.2675601099160909E-2</c:v>
                </c:pt>
                <c:pt idx="6">
                  <c:v>-2.3956039697066167E-3</c:v>
                </c:pt>
                <c:pt idx="7">
                  <c:v>1.9418089374815706E-2</c:v>
                </c:pt>
              </c:numCache>
            </c:numRef>
          </c:val>
          <c:smooth val="0"/>
          <c:extLst>
            <c:ext xmlns:c16="http://schemas.microsoft.com/office/drawing/2014/chart" uri="{C3380CC4-5D6E-409C-BE32-E72D297353CC}">
              <c16:uniqueId val="{0000002C-FE3A-48B5-89D5-C7B4C96C2A1A}"/>
            </c:ext>
          </c:extLst>
        </c:ser>
        <c:ser>
          <c:idx val="5"/>
          <c:order val="5"/>
          <c:tx>
            <c:v>var total</c:v>
          </c:tx>
          <c:spPr>
            <a:ln w="28575">
              <a:noFill/>
            </a:ln>
          </c:spPr>
          <c:marker>
            <c:spPr>
              <a:noFill/>
              <a:ln>
                <a:noFill/>
              </a:ln>
            </c:spPr>
          </c:marker>
          <c:dLbls>
            <c:dLbl>
              <c:idx val="0"/>
              <c:layout>
                <c:manualLayout>
                  <c:x val="-3.6571428571428588E-2"/>
                  <c:y val="-0.16606498194945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FE3A-48B5-89D5-C7B4C96C2A1A}"/>
                </c:ext>
              </c:extLst>
            </c:dLbl>
            <c:dLbl>
              <c:idx val="1"/>
              <c:layout>
                <c:manualLayout>
                  <c:x val="-3.3637315335583083E-2"/>
                  <c:y val="-0.252707581227436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FE3A-48B5-89D5-C7B4C96C2A1A}"/>
                </c:ext>
              </c:extLst>
            </c:dLbl>
            <c:dLbl>
              <c:idx val="2"/>
              <c:layout>
                <c:manualLayout>
                  <c:x val="-3.0694083239595108E-2"/>
                  <c:y val="-0.103489771359807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FE3A-48B5-89D5-C7B4C96C2A1A}"/>
                </c:ext>
              </c:extLst>
            </c:dLbl>
            <c:dLbl>
              <c:idx val="3"/>
              <c:layout>
                <c:manualLayout>
                  <c:x val="-3.353280839895019E-2"/>
                  <c:y val="-6.97954271961491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E3A-48B5-89D5-C7B4C96C2A1A}"/>
                </c:ext>
              </c:extLst>
            </c:dLbl>
            <c:dLbl>
              <c:idx val="4"/>
              <c:layout>
                <c:manualLayout>
                  <c:x val="-3.5213318335208098E-2"/>
                  <c:y val="-0.161251504211793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FE3A-48B5-89D5-C7B4C96C2A1A}"/>
                </c:ext>
              </c:extLst>
            </c:dLbl>
            <c:dLbl>
              <c:idx val="5"/>
              <c:layout>
                <c:manualLayout>
                  <c:x val="-3.2113505811773642E-2"/>
                  <c:y val="-0.12996389891696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E3A-48B5-89D5-C7B4C96C2A1A}"/>
                </c:ext>
              </c:extLst>
            </c:dLbl>
            <c:dLbl>
              <c:idx val="6"/>
              <c:layout>
                <c:manualLayout>
                  <c:x val="-3.032848893888275E-2"/>
                  <c:y val="-0.132370637785800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FE3A-48B5-89D5-C7B4C96C2A1A}"/>
                </c:ext>
              </c:extLst>
            </c:dLbl>
            <c:dLbl>
              <c:idx val="7"/>
              <c:layout>
                <c:manualLayout>
                  <c:x val="-1.5841859767528946E-2"/>
                  <c:y val="-0.14440433212996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FE3A-48B5-89D5-C7B4C96C2A1A}"/>
                </c:ext>
              </c:extLst>
            </c:dLbl>
            <c:numFmt formatCode="0.0%" sourceLinked="0"/>
            <c:spPr>
              <a:solidFill>
                <a:schemeClr val="bg1">
                  <a:lumMod val="65000"/>
                </a:schemeClr>
              </a:solidFill>
              <a:ln>
                <a:noFill/>
              </a:ln>
              <a:effectLst/>
            </c:spPr>
            <c:txPr>
              <a:bodyPr wrap="square" lIns="38100" tIns="19050" rIns="38100" bIns="19050" anchor="ctr">
                <a:spAutoFit/>
              </a:bodyPr>
              <a:lstStyle/>
              <a:p>
                <a:pPr>
                  <a:defRPr sz="105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Gasto!$D$5:$K$5</c:f>
              <c:numCache>
                <c:formatCode>0</c:formatCode>
                <c:ptCount val="8"/>
                <c:pt idx="0">
                  <c:v>2008</c:v>
                </c:pt>
                <c:pt idx="1">
                  <c:v>2009</c:v>
                </c:pt>
                <c:pt idx="2">
                  <c:v>2010</c:v>
                </c:pt>
                <c:pt idx="3">
                  <c:v>2011</c:v>
                </c:pt>
                <c:pt idx="4">
                  <c:v>2012</c:v>
                </c:pt>
                <c:pt idx="5">
                  <c:v>2013</c:v>
                </c:pt>
                <c:pt idx="6">
                  <c:v>2014</c:v>
                </c:pt>
                <c:pt idx="7">
                  <c:v>2015</c:v>
                </c:pt>
              </c:numCache>
            </c:numRef>
          </c:cat>
          <c:val>
            <c:numRef>
              <c:f>Gasto!$L$14:$S$14</c:f>
              <c:numCache>
                <c:formatCode>0.0%</c:formatCode>
                <c:ptCount val="8"/>
                <c:pt idx="0">
                  <c:v>1.1232210967409229E-2</c:v>
                </c:pt>
                <c:pt idx="1">
                  <c:v>-5.6661410210819718E-2</c:v>
                </c:pt>
                <c:pt idx="2">
                  <c:v>2.549510802211663E-2</c:v>
                </c:pt>
                <c:pt idx="3">
                  <c:v>3.9980707080741862E-2</c:v>
                </c:pt>
                <c:pt idx="4">
                  <c:v>1.8740676397004385E-2</c:v>
                </c:pt>
                <c:pt idx="5">
                  <c:v>2.9715655224255899E-2</c:v>
                </c:pt>
                <c:pt idx="6">
                  <c:v>-8.6584551991649716E-3</c:v>
                </c:pt>
                <c:pt idx="7">
                  <c:v>2.8921260303419905E-2</c:v>
                </c:pt>
              </c:numCache>
            </c:numRef>
          </c:val>
          <c:smooth val="0"/>
          <c:extLst>
            <c:ext xmlns:c16="http://schemas.microsoft.com/office/drawing/2014/chart" uri="{C3380CC4-5D6E-409C-BE32-E72D297353CC}">
              <c16:uniqueId val="{00000035-FE3A-48B5-89D5-C7B4C96C2A1A}"/>
            </c:ext>
          </c:extLst>
        </c:ser>
        <c:dLbls>
          <c:showLegendKey val="0"/>
          <c:showVal val="0"/>
          <c:showCatName val="0"/>
          <c:showSerName val="0"/>
          <c:showPercent val="0"/>
          <c:showBubbleSize val="0"/>
        </c:dLbls>
        <c:marker val="1"/>
        <c:smooth val="0"/>
        <c:axId val="-212055568"/>
        <c:axId val="-212038160"/>
      </c:lineChart>
      <c:catAx>
        <c:axId val="-212040880"/>
        <c:scaling>
          <c:orientation val="minMax"/>
        </c:scaling>
        <c:delete val="0"/>
        <c:axPos val="b"/>
        <c:numFmt formatCode="0" sourceLinked="1"/>
        <c:majorTickMark val="out"/>
        <c:minorTickMark val="none"/>
        <c:tickLblPos val="nextTo"/>
        <c:txPr>
          <a:bodyPr rot="-5400000" vert="horz"/>
          <a:lstStyle/>
          <a:p>
            <a:pPr>
              <a:defRPr>
                <a:solidFill>
                  <a:schemeClr val="tx1">
                    <a:lumMod val="75000"/>
                    <a:lumOff val="25000"/>
                  </a:schemeClr>
                </a:solidFill>
              </a:defRPr>
            </a:pPr>
            <a:endParaRPr lang="es-ES"/>
          </a:p>
        </c:txPr>
        <c:crossAx val="-212059920"/>
        <c:crosses val="autoZero"/>
        <c:auto val="1"/>
        <c:lblAlgn val="ctr"/>
        <c:lblOffset val="100"/>
        <c:tickLblSkip val="1"/>
        <c:noMultiLvlLbl val="0"/>
      </c:catAx>
      <c:valAx>
        <c:axId val="-212059920"/>
        <c:scaling>
          <c:orientation val="minMax"/>
          <c:min val="20"/>
        </c:scaling>
        <c:delete val="0"/>
        <c:axPos val="l"/>
        <c:numFmt formatCode="0.0" sourceLinked="1"/>
        <c:majorTickMark val="out"/>
        <c:minorTickMark val="none"/>
        <c:tickLblPos val="nextTo"/>
        <c:txPr>
          <a:bodyPr/>
          <a:lstStyle/>
          <a:p>
            <a:pPr>
              <a:defRPr>
                <a:solidFill>
                  <a:schemeClr val="tx1">
                    <a:lumMod val="75000"/>
                    <a:lumOff val="25000"/>
                  </a:schemeClr>
                </a:solidFill>
              </a:defRPr>
            </a:pPr>
            <a:endParaRPr lang="es-ES"/>
          </a:p>
        </c:txPr>
        <c:crossAx val="-212040880"/>
        <c:crosses val="autoZero"/>
        <c:crossBetween val="between"/>
      </c:valAx>
      <c:valAx>
        <c:axId val="-212038160"/>
        <c:scaling>
          <c:orientation val="minMax"/>
        </c:scaling>
        <c:delete val="0"/>
        <c:axPos val="r"/>
        <c:numFmt formatCode="0.0%" sourceLinked="1"/>
        <c:majorTickMark val="out"/>
        <c:minorTickMark val="none"/>
        <c:tickLblPos val="none"/>
        <c:spPr>
          <a:noFill/>
          <a:ln>
            <a:noFill/>
          </a:ln>
        </c:spPr>
        <c:crossAx val="-212055568"/>
        <c:crosses val="max"/>
        <c:crossBetween val="between"/>
      </c:valAx>
      <c:catAx>
        <c:axId val="-212055568"/>
        <c:scaling>
          <c:orientation val="minMax"/>
        </c:scaling>
        <c:delete val="1"/>
        <c:axPos val="b"/>
        <c:numFmt formatCode="0" sourceLinked="1"/>
        <c:majorTickMark val="out"/>
        <c:minorTickMark val="none"/>
        <c:tickLblPos val="nextTo"/>
        <c:crossAx val="-212038160"/>
        <c:crosses val="autoZero"/>
        <c:auto val="1"/>
        <c:lblAlgn val="ctr"/>
        <c:lblOffset val="100"/>
        <c:noMultiLvlLbl val="0"/>
      </c:catAx>
      <c:spPr>
        <a:noFill/>
        <a:ln>
          <a:noFill/>
        </a:ln>
      </c:spPr>
    </c:plotArea>
    <c:legend>
      <c:legendPos val="t"/>
      <c:legendEntry>
        <c:idx val="4"/>
        <c:delete val="1"/>
      </c:legendEntry>
      <c:legendEntry>
        <c:idx val="5"/>
        <c:delete val="1"/>
      </c:legendEntry>
      <c:layout>
        <c:manualLayout>
          <c:xMode val="edge"/>
          <c:yMode val="edge"/>
          <c:x val="4.8534713302681126E-4"/>
          <c:y val="0.11916730625278338"/>
          <c:w val="0.67133101270142648"/>
          <c:h val="4.3520850507404986E-2"/>
        </c:manualLayout>
      </c:layout>
      <c:overlay val="0"/>
      <c:txPr>
        <a:bodyPr/>
        <a:lstStyle/>
        <a:p>
          <a:pPr>
            <a:defRPr>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mercados'!$B$3:$AU$3</c:f>
          <c:strCache>
            <c:ptCount val="46"/>
            <c:pt idx="0">
              <c:v>Gasto medio por turista según mercados (euros/persona)</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4580736289116503"/>
          <c:y val="0.11275489899174082"/>
          <c:w val="0.74116994024445804"/>
          <c:h val="0.84957134317756233"/>
        </c:manualLayout>
      </c:layout>
      <c:barChart>
        <c:barDir val="bar"/>
        <c:grouping val="clustered"/>
        <c:varyColors val="0"/>
        <c:ser>
          <c:idx val="2"/>
          <c:order val="0"/>
          <c:tx>
            <c:strRef>
              <c:f>'gasto por mercados'!$F$33</c:f>
              <c:strCache>
                <c:ptCount val="1"/>
                <c:pt idx="0">
                  <c:v>Origen</c:v>
                </c:pt>
              </c:strCache>
            </c:strRef>
          </c:tx>
          <c:spPr>
            <a:solidFill>
              <a:schemeClr val="accent6"/>
            </a:solidFill>
            <a:scene3d>
              <a:camera prst="orthographicFront"/>
              <a:lightRig rig="threePt" dir="t"/>
            </a:scene3d>
            <a:sp3d/>
          </c:spPr>
          <c:invertIfNegative val="0"/>
          <c:dPt>
            <c:idx val="13"/>
            <c:invertIfNegative val="0"/>
            <c:bubble3D val="0"/>
            <c:extLst>
              <c:ext xmlns:c16="http://schemas.microsoft.com/office/drawing/2014/chart" uri="{C3380CC4-5D6E-409C-BE32-E72D297353CC}">
                <c16:uniqueId val="{00000000-4070-4EEC-9683-85A5C6DED6FB}"/>
              </c:ext>
            </c:extLst>
          </c:dPt>
          <c:dLbls>
            <c:numFmt formatCode="#,##0" sourceLinked="0"/>
            <c:spPr>
              <a:noFill/>
              <a:ln>
                <a:noFill/>
              </a:ln>
              <a:effectLst/>
            </c:spPr>
            <c:txPr>
              <a:bodyPr/>
              <a:lstStyle/>
              <a:p>
                <a:pPr>
                  <a:defRPr sz="12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mercados'!$F$34:$F$49</c:f>
              <c:numCache>
                <c:formatCode>0.0</c:formatCode>
                <c:ptCount val="16"/>
                <c:pt idx="0" formatCode="General">
                  <c:v>1096.6152588798266</c:v>
                </c:pt>
                <c:pt idx="1">
                  <c:v>733.41705235994527</c:v>
                </c:pt>
                <c:pt idx="2">
                  <c:v>840.51073220700857</c:v>
                </c:pt>
                <c:pt idx="3">
                  <c:v>941.31626349803878</c:v>
                </c:pt>
                <c:pt idx="4">
                  <c:v>890.2463627264741</c:v>
                </c:pt>
                <c:pt idx="5">
                  <c:v>838.97450589587061</c:v>
                </c:pt>
                <c:pt idx="6">
                  <c:v>786.68623344843877</c:v>
                </c:pt>
                <c:pt idx="7">
                  <c:v>750.91376681639406</c:v>
                </c:pt>
                <c:pt idx="8">
                  <c:v>740.38139475498474</c:v>
                </c:pt>
                <c:pt idx="9">
                  <c:v>740.12831479480974</c:v>
                </c:pt>
                <c:pt idx="10">
                  <c:v>735.44066183519567</c:v>
                </c:pt>
                <c:pt idx="11">
                  <c:v>595.93582251965677</c:v>
                </c:pt>
                <c:pt idx="12">
                  <c:v>712.77103886671898</c:v>
                </c:pt>
                <c:pt idx="13">
                  <c:v>714.19397704791629</c:v>
                </c:pt>
                <c:pt idx="14">
                  <c:v>502.23257064902896</c:v>
                </c:pt>
                <c:pt idx="15">
                  <c:v>495.8557661320516</c:v>
                </c:pt>
              </c:numCache>
            </c:numRef>
          </c:val>
          <c:extLst>
            <c:ext xmlns:c16="http://schemas.microsoft.com/office/drawing/2014/chart" uri="{C3380CC4-5D6E-409C-BE32-E72D297353CC}">
              <c16:uniqueId val="{00000001-4070-4EEC-9683-85A5C6DED6FB}"/>
            </c:ext>
          </c:extLst>
        </c:ser>
        <c:ser>
          <c:idx val="0"/>
          <c:order val="1"/>
          <c:tx>
            <c:strRef>
              <c:f>'gasto por mercados'!$G$33</c:f>
              <c:strCache>
                <c:ptCount val="1"/>
                <c:pt idx="0">
                  <c:v>Destino</c:v>
                </c:pt>
              </c:strCache>
            </c:strRef>
          </c:tx>
          <c:spPr>
            <a:solidFill>
              <a:schemeClr val="accent6">
                <a:lumMod val="75000"/>
              </a:schemeClr>
            </a:solidFill>
          </c:spPr>
          <c:invertIfNegative val="0"/>
          <c:dLbls>
            <c:numFmt formatCode="#,##0" sourceLinked="0"/>
            <c:spPr>
              <a:noFill/>
              <a:ln>
                <a:noFill/>
              </a:ln>
              <a:effectLst/>
            </c:spPr>
            <c:txPr>
              <a:bodyPr/>
              <a:lstStyle/>
              <a:p>
                <a:pPr>
                  <a:defRPr sz="1200">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mercados'!$G$34:$G$49</c:f>
              <c:numCache>
                <c:formatCode>0.0</c:formatCode>
                <c:ptCount val="16"/>
                <c:pt idx="0" formatCode="General">
                  <c:v>435.89678276448797</c:v>
                </c:pt>
                <c:pt idx="1">
                  <c:v>804.38212989445083</c:v>
                </c:pt>
                <c:pt idx="2">
                  <c:v>515.50020913071035</c:v>
                </c:pt>
                <c:pt idx="3">
                  <c:v>392.50275760021515</c:v>
                </c:pt>
                <c:pt idx="4">
                  <c:v>391.18650185700977</c:v>
                </c:pt>
                <c:pt idx="5">
                  <c:v>350.08015108192996</c:v>
                </c:pt>
                <c:pt idx="6">
                  <c:v>379.68889845094662</c:v>
                </c:pt>
                <c:pt idx="7">
                  <c:v>384.84493120146044</c:v>
                </c:pt>
                <c:pt idx="8">
                  <c:v>387.67482844824917</c:v>
                </c:pt>
                <c:pt idx="9">
                  <c:v>382.51986774495009</c:v>
                </c:pt>
                <c:pt idx="10">
                  <c:v>374.36874236874229</c:v>
                </c:pt>
                <c:pt idx="11">
                  <c:v>511.07942851883365</c:v>
                </c:pt>
                <c:pt idx="12">
                  <c:v>327.23555562353016</c:v>
                </c:pt>
                <c:pt idx="13">
                  <c:v>331.66277056277056</c:v>
                </c:pt>
                <c:pt idx="14">
                  <c:v>326.47521110820901</c:v>
                </c:pt>
                <c:pt idx="15">
                  <c:v>324.34559431193225</c:v>
                </c:pt>
              </c:numCache>
            </c:numRef>
          </c:val>
          <c:extLst>
            <c:ext xmlns:c16="http://schemas.microsoft.com/office/drawing/2014/chart" uri="{C3380CC4-5D6E-409C-BE32-E72D297353CC}">
              <c16:uniqueId val="{00000002-4070-4EEC-9683-85A5C6DED6FB}"/>
            </c:ext>
          </c:extLst>
        </c:ser>
        <c:dLbls>
          <c:showLegendKey val="0"/>
          <c:showVal val="0"/>
          <c:showCatName val="0"/>
          <c:showSerName val="0"/>
          <c:showPercent val="0"/>
          <c:showBubbleSize val="0"/>
        </c:dLbls>
        <c:gapWidth val="35"/>
        <c:axId val="-212032720"/>
        <c:axId val="-212052304"/>
      </c:barChart>
      <c:barChart>
        <c:barDir val="bar"/>
        <c:grouping val="clustered"/>
        <c:varyColors val="0"/>
        <c:ser>
          <c:idx val="3"/>
          <c:order val="2"/>
          <c:tx>
            <c:strRef>
              <c:f>'gasto por mercados'!$I$32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4-4070-4EEC-9683-85A5C6DED6FB}"/>
              </c:ext>
            </c:extLst>
          </c:dPt>
          <c:dPt>
            <c:idx val="1"/>
            <c:invertIfNegative val="0"/>
            <c:bubble3D val="0"/>
            <c:spPr>
              <a:noFill/>
            </c:spPr>
            <c:extLst>
              <c:ext xmlns:c16="http://schemas.microsoft.com/office/drawing/2014/chart" uri="{C3380CC4-5D6E-409C-BE32-E72D297353CC}">
                <c16:uniqueId val="{00000006-4070-4EEC-9683-85A5C6DED6FB}"/>
              </c:ext>
            </c:extLst>
          </c:dPt>
          <c:dPt>
            <c:idx val="2"/>
            <c:invertIfNegative val="0"/>
            <c:bubble3D val="0"/>
            <c:spPr>
              <a:noFill/>
            </c:spPr>
            <c:extLst>
              <c:ext xmlns:c16="http://schemas.microsoft.com/office/drawing/2014/chart" uri="{C3380CC4-5D6E-409C-BE32-E72D297353CC}">
                <c16:uniqueId val="{00000008-4070-4EEC-9683-85A5C6DED6FB}"/>
              </c:ext>
            </c:extLst>
          </c:dPt>
          <c:dPt>
            <c:idx val="3"/>
            <c:invertIfNegative val="0"/>
            <c:bubble3D val="0"/>
            <c:spPr>
              <a:noFill/>
            </c:spPr>
            <c:extLst>
              <c:ext xmlns:c16="http://schemas.microsoft.com/office/drawing/2014/chart" uri="{C3380CC4-5D6E-409C-BE32-E72D297353CC}">
                <c16:uniqueId val="{0000000A-4070-4EEC-9683-85A5C6DED6FB}"/>
              </c:ext>
            </c:extLst>
          </c:dPt>
          <c:dPt>
            <c:idx val="4"/>
            <c:invertIfNegative val="0"/>
            <c:bubble3D val="0"/>
            <c:spPr>
              <a:noFill/>
            </c:spPr>
            <c:extLst>
              <c:ext xmlns:c16="http://schemas.microsoft.com/office/drawing/2014/chart" uri="{C3380CC4-5D6E-409C-BE32-E72D297353CC}">
                <c16:uniqueId val="{0000000C-4070-4EEC-9683-85A5C6DED6FB}"/>
              </c:ext>
            </c:extLst>
          </c:dPt>
          <c:dPt>
            <c:idx val="5"/>
            <c:invertIfNegative val="0"/>
            <c:bubble3D val="0"/>
            <c:spPr>
              <a:noFill/>
            </c:spPr>
            <c:extLst>
              <c:ext xmlns:c16="http://schemas.microsoft.com/office/drawing/2014/chart" uri="{C3380CC4-5D6E-409C-BE32-E72D297353CC}">
                <c16:uniqueId val="{0000000E-4070-4EEC-9683-85A5C6DED6FB}"/>
              </c:ext>
            </c:extLst>
          </c:dPt>
          <c:dPt>
            <c:idx val="6"/>
            <c:invertIfNegative val="0"/>
            <c:bubble3D val="0"/>
            <c:spPr>
              <a:noFill/>
            </c:spPr>
            <c:extLst>
              <c:ext xmlns:c16="http://schemas.microsoft.com/office/drawing/2014/chart" uri="{C3380CC4-5D6E-409C-BE32-E72D297353CC}">
                <c16:uniqueId val="{00000010-4070-4EEC-9683-85A5C6DED6FB}"/>
              </c:ext>
            </c:extLst>
          </c:dPt>
          <c:dPt>
            <c:idx val="7"/>
            <c:invertIfNegative val="0"/>
            <c:bubble3D val="0"/>
            <c:spPr>
              <a:noFill/>
            </c:spPr>
            <c:extLst>
              <c:ext xmlns:c16="http://schemas.microsoft.com/office/drawing/2014/chart" uri="{C3380CC4-5D6E-409C-BE32-E72D297353CC}">
                <c16:uniqueId val="{00000012-4070-4EEC-9683-85A5C6DED6FB}"/>
              </c:ext>
            </c:extLst>
          </c:dPt>
          <c:dPt>
            <c:idx val="8"/>
            <c:invertIfNegative val="0"/>
            <c:bubble3D val="0"/>
            <c:spPr>
              <a:noFill/>
            </c:spPr>
            <c:extLst>
              <c:ext xmlns:c16="http://schemas.microsoft.com/office/drawing/2014/chart" uri="{C3380CC4-5D6E-409C-BE32-E72D297353CC}">
                <c16:uniqueId val="{00000014-4070-4EEC-9683-85A5C6DED6FB}"/>
              </c:ext>
            </c:extLst>
          </c:dPt>
          <c:dPt>
            <c:idx val="9"/>
            <c:invertIfNegative val="0"/>
            <c:bubble3D val="0"/>
            <c:spPr>
              <a:noFill/>
            </c:spPr>
            <c:extLst>
              <c:ext xmlns:c16="http://schemas.microsoft.com/office/drawing/2014/chart" uri="{C3380CC4-5D6E-409C-BE32-E72D297353CC}">
                <c16:uniqueId val="{00000016-4070-4EEC-9683-85A5C6DED6FB}"/>
              </c:ext>
            </c:extLst>
          </c:dPt>
          <c:dPt>
            <c:idx val="10"/>
            <c:invertIfNegative val="0"/>
            <c:bubble3D val="0"/>
            <c:spPr>
              <a:noFill/>
            </c:spPr>
            <c:extLst>
              <c:ext xmlns:c16="http://schemas.microsoft.com/office/drawing/2014/chart" uri="{C3380CC4-5D6E-409C-BE32-E72D297353CC}">
                <c16:uniqueId val="{00000018-4070-4EEC-9683-85A5C6DED6FB}"/>
              </c:ext>
            </c:extLst>
          </c:dPt>
          <c:dPt>
            <c:idx val="11"/>
            <c:invertIfNegative val="0"/>
            <c:bubble3D val="0"/>
            <c:spPr>
              <a:noFill/>
            </c:spPr>
            <c:extLst>
              <c:ext xmlns:c16="http://schemas.microsoft.com/office/drawing/2014/chart" uri="{C3380CC4-5D6E-409C-BE32-E72D297353CC}">
                <c16:uniqueId val="{0000001A-4070-4EEC-9683-85A5C6DED6FB}"/>
              </c:ext>
            </c:extLst>
          </c:dPt>
          <c:dPt>
            <c:idx val="12"/>
            <c:invertIfNegative val="0"/>
            <c:bubble3D val="0"/>
            <c:spPr>
              <a:noFill/>
            </c:spPr>
            <c:extLst>
              <c:ext xmlns:c16="http://schemas.microsoft.com/office/drawing/2014/chart" uri="{C3380CC4-5D6E-409C-BE32-E72D297353CC}">
                <c16:uniqueId val="{0000001C-4070-4EEC-9683-85A5C6DED6FB}"/>
              </c:ext>
            </c:extLst>
          </c:dPt>
          <c:dPt>
            <c:idx val="13"/>
            <c:invertIfNegative val="0"/>
            <c:bubble3D val="0"/>
            <c:spPr>
              <a:noFill/>
            </c:spPr>
            <c:extLst>
              <c:ext xmlns:c16="http://schemas.microsoft.com/office/drawing/2014/chart" uri="{C3380CC4-5D6E-409C-BE32-E72D297353CC}">
                <c16:uniqueId val="{0000001E-4070-4EEC-9683-85A5C6DED6FB}"/>
              </c:ext>
            </c:extLst>
          </c:dPt>
          <c:dPt>
            <c:idx val="14"/>
            <c:invertIfNegative val="0"/>
            <c:bubble3D val="0"/>
            <c:spPr>
              <a:noFill/>
            </c:spPr>
            <c:extLst>
              <c:ext xmlns:c16="http://schemas.microsoft.com/office/drawing/2014/chart" uri="{C3380CC4-5D6E-409C-BE32-E72D297353CC}">
                <c16:uniqueId val="{00000020-4070-4EEC-9683-85A5C6DED6FB}"/>
              </c:ext>
            </c:extLst>
          </c:dPt>
          <c:dPt>
            <c:idx val="15"/>
            <c:invertIfNegative val="0"/>
            <c:bubble3D val="0"/>
            <c:spPr>
              <a:noFill/>
            </c:spPr>
            <c:extLst>
              <c:ext xmlns:c16="http://schemas.microsoft.com/office/drawing/2014/chart" uri="{C3380CC4-5D6E-409C-BE32-E72D297353CC}">
                <c16:uniqueId val="{00000022-4070-4EEC-9683-85A5C6DED6FB}"/>
              </c:ext>
            </c:extLst>
          </c:dPt>
          <c:dPt>
            <c:idx val="17"/>
            <c:invertIfNegative val="0"/>
            <c:bubble3D val="0"/>
            <c:spPr>
              <a:noFill/>
            </c:spPr>
            <c:extLst>
              <c:ext xmlns:c16="http://schemas.microsoft.com/office/drawing/2014/chart" uri="{C3380CC4-5D6E-409C-BE32-E72D297353CC}">
                <c16:uniqueId val="{00000026-4070-4EEC-9683-85A5C6DED6FB}"/>
              </c:ext>
            </c:extLst>
          </c:dPt>
          <c:dLbls>
            <c:dLbl>
              <c:idx val="0"/>
              <c:layout>
                <c:manualLayout>
                  <c:x val="-6.466295432134590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70-4EEC-9683-85A5C6DED6FB}"/>
                </c:ext>
              </c:extLst>
            </c:dLbl>
            <c:dLbl>
              <c:idx val="2"/>
              <c:layout>
                <c:manualLayout>
                  <c:x val="-7.7216082394633456E-2"/>
                  <c:y val="5.27382197018530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70-4EEC-9683-85A5C6DED6FB}"/>
                </c:ext>
              </c:extLst>
            </c:dLbl>
            <c:dLbl>
              <c:idx val="3"/>
              <c:layout>
                <c:manualLayout>
                  <c:x val="-6.883031579444937E-2"/>
                  <c:y val="2.636910985092650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70-4EEC-9683-85A5C6DED6FB}"/>
                </c:ext>
              </c:extLst>
            </c:dLbl>
            <c:dLbl>
              <c:idx val="4"/>
              <c:layout>
                <c:manualLayout>
                  <c:x val="-6.880799445380339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70-4EEC-9683-85A5C6DED6FB}"/>
                </c:ext>
              </c:extLst>
            </c:dLbl>
            <c:dLbl>
              <c:idx val="5"/>
              <c:layout>
                <c:manualLayout>
                  <c:x val="-6.6740480276469505E-2"/>
                  <c:y val="5.27382197018530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070-4EEC-9683-85A5C6DED6FB}"/>
                </c:ext>
              </c:extLst>
            </c:dLbl>
            <c:dLbl>
              <c:idx val="6"/>
              <c:layout>
                <c:manualLayout>
                  <c:x val="-6.878862740824291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070-4EEC-9683-85A5C6DED6FB}"/>
                </c:ext>
              </c:extLst>
            </c:dLbl>
            <c:dLbl>
              <c:idx val="7"/>
              <c:layout>
                <c:manualLayout>
                  <c:x val="-7.7212799844538466E-2"/>
                  <c:y val="5.27382197018530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070-4EEC-9683-85A5C6DED6FB}"/>
                </c:ext>
              </c:extLst>
            </c:dLbl>
            <c:dLbl>
              <c:idx val="8"/>
              <c:layout>
                <c:manualLayout>
                  <c:x val="-6.881784210408839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070-4EEC-9683-85A5C6DED6FB}"/>
                </c:ext>
              </c:extLst>
            </c:dLbl>
            <c:dLbl>
              <c:idx val="10"/>
              <c:layout>
                <c:manualLayout>
                  <c:x val="-6.674589648412623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070-4EEC-9683-85A5C6DED6FB}"/>
                </c:ext>
              </c:extLst>
            </c:dLbl>
            <c:dLbl>
              <c:idx val="11"/>
              <c:layout>
                <c:manualLayout>
                  <c:x val="-6.88150519365076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070-4EEC-9683-85A5C6DED6FB}"/>
                </c:ext>
              </c:extLst>
            </c:dLbl>
            <c:dLbl>
              <c:idx val="13"/>
              <c:layout>
                <c:manualLayout>
                  <c:x val="-6.6706505882986281E-2"/>
                  <c:y val="1.0547643940370601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070-4EEC-9683-85A5C6DED6FB}"/>
                </c:ext>
              </c:extLst>
            </c:dLbl>
            <c:numFmt formatCode="0.0%" sourceLinked="0"/>
            <c:spPr>
              <a:solidFill>
                <a:schemeClr val="bg1">
                  <a:lumMod val="65000"/>
                </a:schemeClr>
              </a:solidFill>
            </c:spPr>
            <c:txPr>
              <a:bodyPr/>
              <a:lstStyle/>
              <a:p>
                <a:pPr>
                  <a:defRPr sz="105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mercados'!$I$34:$I$49</c:f>
              <c:numCache>
                <c:formatCode>0.0%</c:formatCode>
                <c:ptCount val="16"/>
                <c:pt idx="0">
                  <c:v>8.6723885431473136E-2</c:v>
                </c:pt>
                <c:pt idx="1">
                  <c:v>-0.15285441398913935</c:v>
                </c:pt>
                <c:pt idx="2">
                  <c:v>0.17503406150249412</c:v>
                </c:pt>
                <c:pt idx="3">
                  <c:v>8.3923134608484995E-2</c:v>
                </c:pt>
                <c:pt idx="4">
                  <c:v>4.1779878683817717E-2</c:v>
                </c:pt>
                <c:pt idx="5">
                  <c:v>7.3830401098140541E-2</c:v>
                </c:pt>
                <c:pt idx="6">
                  <c:v>5.2486888839895496E-3</c:v>
                </c:pt>
                <c:pt idx="7">
                  <c:v>0.16874933877846332</c:v>
                </c:pt>
                <c:pt idx="8">
                  <c:v>6.036874797643943E-2</c:v>
                </c:pt>
                <c:pt idx="9">
                  <c:v>-9.0187552940841686E-2</c:v>
                </c:pt>
                <c:pt idx="10">
                  <c:v>8.4065030733935453E-2</c:v>
                </c:pt>
                <c:pt idx="11">
                  <c:v>5.5157228715994489E-2</c:v>
                </c:pt>
                <c:pt idx="12">
                  <c:v>-3.0815982442246037E-2</c:v>
                </c:pt>
                <c:pt idx="13">
                  <c:v>9.7238616789556698E-3</c:v>
                </c:pt>
                <c:pt idx="14">
                  <c:v>-1.8077117350651539E-2</c:v>
                </c:pt>
                <c:pt idx="15">
                  <c:v>-1.4902330093384375E-2</c:v>
                </c:pt>
              </c:numCache>
            </c:numRef>
          </c:val>
          <c:extLst>
            <c:ext xmlns:c16="http://schemas.microsoft.com/office/drawing/2014/chart" uri="{C3380CC4-5D6E-409C-BE32-E72D297353CC}">
              <c16:uniqueId val="{00000027-4070-4EEC-9683-85A5C6DED6FB}"/>
            </c:ext>
          </c:extLst>
        </c:ser>
        <c:ser>
          <c:idx val="1"/>
          <c:order val="3"/>
          <c:tx>
            <c:strRef>
              <c:f>'gasto por mercados'!$I$32</c:f>
              <c:strCache>
                <c:ptCount val="1"/>
                <c:pt idx="0">
                  <c:v>Var. 15/14</c:v>
                </c:pt>
              </c:strCache>
            </c:strRef>
          </c:tx>
          <c:invertIfNegative val="0"/>
          <c:dLbls>
            <c:dLbl>
              <c:idx val="0"/>
              <c:layout>
                <c:manualLayout>
                  <c:x val="-6.2550797462720076E-2"/>
                  <c:y val="2.87666339663276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070-4EEC-9683-85A5C6DED6FB}"/>
                </c:ext>
              </c:extLst>
            </c:dLbl>
            <c:dLbl>
              <c:idx val="1"/>
              <c:layout>
                <c:manualLayout>
                  <c:x val="-7.0975790536539379E-2"/>
                  <c:y val="1.43833169831638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070-4EEC-9683-85A5C6DED6FB}"/>
                </c:ext>
              </c:extLst>
            </c:dLbl>
            <c:dLbl>
              <c:idx val="2"/>
              <c:layout>
                <c:manualLayout>
                  <c:x val="-6.6727185948584761E-2"/>
                  <c:y val="2.87666339663276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070-4EEC-9683-85A5C6DED6FB}"/>
                </c:ext>
              </c:extLst>
            </c:dLbl>
            <c:dLbl>
              <c:idx val="4"/>
              <c:layout>
                <c:manualLayout>
                  <c:x val="-7.5097032180808113E-2"/>
                  <c:y val="5.27382197018530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4070-4EEC-9683-85A5C6DED6FB}"/>
                </c:ext>
              </c:extLst>
            </c:dLbl>
            <c:dLbl>
              <c:idx val="5"/>
              <c:layout>
                <c:manualLayout>
                  <c:x val="-6.2532743437197599E-2"/>
                  <c:y val="5.27382197018530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4070-4EEC-9683-85A5C6DED6FB}"/>
                </c:ext>
              </c:extLst>
            </c:dLbl>
            <c:dLbl>
              <c:idx val="7"/>
              <c:layout>
                <c:manualLayout>
                  <c:x val="-7.5099658220884102E-2"/>
                  <c:y val="1.43833169831643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070-4EEC-9683-85A5C6DED6FB}"/>
                </c:ext>
              </c:extLst>
            </c:dLbl>
            <c:dLbl>
              <c:idx val="8"/>
              <c:layout>
                <c:manualLayout>
                  <c:x val="-6.6730632626184505E-2"/>
                  <c:y val="1.0547643940370601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4070-4EEC-9683-85A5C6DED6FB}"/>
                </c:ext>
              </c:extLst>
            </c:dLbl>
            <c:dLbl>
              <c:idx val="9"/>
              <c:layout>
                <c:manualLayout>
                  <c:x val="-7.51162350988638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4070-4EEC-9683-85A5C6DED6FB}"/>
                </c:ext>
              </c:extLst>
            </c:dLbl>
            <c:dLbl>
              <c:idx val="10"/>
              <c:layout>
                <c:manualLayout>
                  <c:x val="-6.2533235819711847E-2"/>
                  <c:y val="1.0547643940370601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4070-4EEC-9683-85A5C6DED6FB}"/>
                </c:ext>
              </c:extLst>
            </c:dLbl>
            <c:dLbl>
              <c:idx val="14"/>
              <c:layout>
                <c:manualLayout>
                  <c:x val="-6.4651465396013408E-2"/>
                  <c:y val="1.43833169831648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4070-4EEC-9683-85A5C6DED6FB}"/>
                </c:ext>
              </c:extLst>
            </c:dLbl>
            <c:dLbl>
              <c:idx val="15"/>
              <c:layout>
                <c:manualLayout>
                  <c:x val="-6.2567210213195057E-2"/>
                  <c:y val="1.43833169831648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4070-4EEC-9683-85A5C6DED6FB}"/>
                </c:ext>
              </c:extLst>
            </c:dLbl>
            <c:numFmt formatCode="0.0%" sourceLinked="0"/>
            <c:spPr>
              <a:solidFill>
                <a:schemeClr val="bg1">
                  <a:lumMod val="85000"/>
                </a:schemeClr>
              </a:solidFill>
            </c:spPr>
            <c:txPr>
              <a:bodyPr wrap="square" lIns="38100" tIns="19050" rIns="38100" bIns="19050" anchor="ctr">
                <a:spAutoFit/>
              </a:bodyPr>
              <a:lstStyle/>
              <a:p>
                <a:pPr>
                  <a:defRPr>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mercados'!$J$34:$J$49</c:f>
              <c:numCache>
                <c:formatCode>0.0%</c:formatCode>
                <c:ptCount val="16"/>
                <c:pt idx="0">
                  <c:v>3.4444893411298416E-2</c:v>
                </c:pt>
                <c:pt idx="1">
                  <c:v>0.19940306683835707</c:v>
                </c:pt>
                <c:pt idx="2">
                  <c:v>4.8736549807447904E-2</c:v>
                </c:pt>
                <c:pt idx="3">
                  <c:v>-9.5683999713928936E-2</c:v>
                </c:pt>
                <c:pt idx="4">
                  <c:v>0.10936428684686761</c:v>
                </c:pt>
                <c:pt idx="5">
                  <c:v>4.9045530080182864E-4</c:v>
                </c:pt>
                <c:pt idx="6">
                  <c:v>-6.2028587220330778E-4</c:v>
                </c:pt>
                <c:pt idx="7">
                  <c:v>0.11458992582999961</c:v>
                </c:pt>
                <c:pt idx="8">
                  <c:v>5.5110229475464179E-2</c:v>
                </c:pt>
                <c:pt idx="9">
                  <c:v>0.14586120080047182</c:v>
                </c:pt>
                <c:pt idx="10">
                  <c:v>1.2439415289162703E-3</c:v>
                </c:pt>
                <c:pt idx="11">
                  <c:v>-4.3207584566923307E-3</c:v>
                </c:pt>
                <c:pt idx="12">
                  <c:v>-1.9102948470034686E-2</c:v>
                </c:pt>
                <c:pt idx="13">
                  <c:v>-3.372463192373254E-2</c:v>
                </c:pt>
                <c:pt idx="14">
                  <c:v>6.5101507639731437E-2</c:v>
                </c:pt>
                <c:pt idx="15">
                  <c:v>6.5354546158444826E-2</c:v>
                </c:pt>
              </c:numCache>
            </c:numRef>
          </c:val>
          <c:extLst>
            <c:ext xmlns:c16="http://schemas.microsoft.com/office/drawing/2014/chart" uri="{C3380CC4-5D6E-409C-BE32-E72D297353CC}">
              <c16:uniqueId val="{00000033-4070-4EEC-9683-85A5C6DED6FB}"/>
            </c:ext>
          </c:extLst>
        </c:ser>
        <c:dLbls>
          <c:showLegendKey val="0"/>
          <c:showVal val="0"/>
          <c:showCatName val="0"/>
          <c:showSerName val="0"/>
          <c:showPercent val="0"/>
          <c:showBubbleSize val="0"/>
        </c:dLbls>
        <c:gapWidth val="10"/>
        <c:axId val="-212033264"/>
        <c:axId val="-212058288"/>
      </c:barChart>
      <c:catAx>
        <c:axId val="-2120327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52304"/>
        <c:crosses val="autoZero"/>
        <c:auto val="1"/>
        <c:lblAlgn val="ctr"/>
        <c:lblOffset val="1000"/>
        <c:noMultiLvlLbl val="0"/>
      </c:catAx>
      <c:valAx>
        <c:axId val="-212052304"/>
        <c:scaling>
          <c:orientation val="minMax"/>
        </c:scaling>
        <c:delete val="1"/>
        <c:axPos val="t"/>
        <c:numFmt formatCode="General" sourceLinked="1"/>
        <c:majorTickMark val="out"/>
        <c:minorTickMark val="none"/>
        <c:tickLblPos val="none"/>
        <c:crossAx val="-212032720"/>
        <c:crosses val="autoZero"/>
        <c:crossBetween val="between"/>
      </c:valAx>
      <c:valAx>
        <c:axId val="-212058288"/>
        <c:scaling>
          <c:orientation val="minMax"/>
        </c:scaling>
        <c:delete val="1"/>
        <c:axPos val="t"/>
        <c:numFmt formatCode="0.0%" sourceLinked="1"/>
        <c:majorTickMark val="out"/>
        <c:minorTickMark val="none"/>
        <c:tickLblPos val="none"/>
        <c:crossAx val="-212033264"/>
        <c:crosses val="autoZero"/>
        <c:crossBetween val="between"/>
      </c:valAx>
      <c:catAx>
        <c:axId val="-212033264"/>
        <c:scaling>
          <c:orientation val="maxMin"/>
        </c:scaling>
        <c:delete val="1"/>
        <c:axPos val="r"/>
        <c:numFmt formatCode="General" sourceLinked="1"/>
        <c:majorTickMark val="out"/>
        <c:minorTickMark val="none"/>
        <c:tickLblPos val="none"/>
        <c:crossAx val="-212058288"/>
        <c:crosses val="max"/>
        <c:auto val="1"/>
        <c:lblAlgn val="ctr"/>
        <c:lblOffset val="100"/>
        <c:noMultiLvlLbl val="0"/>
      </c:catAx>
      <c:spPr>
        <a:noFill/>
      </c:spPr>
    </c:plotArea>
    <c:legend>
      <c:legendPos val="t"/>
      <c:legendEntry>
        <c:idx val="3"/>
        <c:delete val="1"/>
      </c:legendEntry>
      <c:layout>
        <c:manualLayout>
          <c:xMode val="edge"/>
          <c:yMode val="edge"/>
          <c:x val="0"/>
          <c:y val="6.6191571738662136E-2"/>
          <c:w val="0.39990963139588476"/>
          <c:h val="2.949089626638537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454154604349152"/>
          <c:y val="0.22129130178821105"/>
          <c:w val="0.74116994024445804"/>
          <c:h val="0.74170194575065163"/>
        </c:manualLayout>
      </c:layout>
      <c:barChart>
        <c:barDir val="bar"/>
        <c:grouping val="clustered"/>
        <c:varyColors val="0"/>
        <c:ser>
          <c:idx val="0"/>
          <c:order val="0"/>
          <c:tx>
            <c:strRef>
              <c:f>'Renta media familiar'!$H$5</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familiar'!$B$6:$B$14</c:f>
              <c:strCache>
                <c:ptCount val="9"/>
                <c:pt idx="0">
                  <c:v>12.000 € y menos</c:v>
                </c:pt>
                <c:pt idx="1">
                  <c:v>12.001 - 18.000 €</c:v>
                </c:pt>
                <c:pt idx="2">
                  <c:v>18.001 - 24.000 €</c:v>
                </c:pt>
                <c:pt idx="3">
                  <c:v>24.001 - 36.000 €</c:v>
                </c:pt>
                <c:pt idx="4">
                  <c:v>36.001 - 45.000 €</c:v>
                </c:pt>
                <c:pt idx="5">
                  <c:v>45.001 - 66.000 €</c:v>
                </c:pt>
                <c:pt idx="6">
                  <c:v>66.001 - 84.000 €</c:v>
                </c:pt>
                <c:pt idx="7">
                  <c:v>Más de 84.000 €</c:v>
                </c:pt>
                <c:pt idx="8">
                  <c:v>no contesta</c:v>
                </c:pt>
              </c:strCache>
            </c:strRef>
          </c:cat>
          <c:val>
            <c:numRef>
              <c:f>'Renta media familiar'!$H$6:$H$14</c:f>
              <c:numCache>
                <c:formatCode>0.0</c:formatCode>
                <c:ptCount val="9"/>
                <c:pt idx="0">
                  <c:v>3.8454545454545457</c:v>
                </c:pt>
                <c:pt idx="1">
                  <c:v>5.1545454545454543</c:v>
                </c:pt>
                <c:pt idx="2">
                  <c:v>6.7272727272727275</c:v>
                </c:pt>
                <c:pt idx="3">
                  <c:v>12.790909090909091</c:v>
                </c:pt>
                <c:pt idx="4">
                  <c:v>11.745454545454544</c:v>
                </c:pt>
                <c:pt idx="5">
                  <c:v>16.345454545454547</c:v>
                </c:pt>
                <c:pt idx="6">
                  <c:v>10.172727272727272</c:v>
                </c:pt>
                <c:pt idx="7">
                  <c:v>14.172727272727274</c:v>
                </c:pt>
                <c:pt idx="8">
                  <c:v>19.045454545454547</c:v>
                </c:pt>
              </c:numCache>
            </c:numRef>
          </c:val>
          <c:extLst>
            <c:ext xmlns:c16="http://schemas.microsoft.com/office/drawing/2014/chart" uri="{C3380CC4-5D6E-409C-BE32-E72D297353CC}">
              <c16:uniqueId val="{00000000-7B87-4596-B236-C90098C9800D}"/>
            </c:ext>
          </c:extLst>
        </c:ser>
        <c:ser>
          <c:idx val="2"/>
          <c:order val="1"/>
          <c:tx>
            <c:strRef>
              <c:f>'Renta media familiar'!$G$5</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familiar'!$B$6:$B$14</c:f>
              <c:strCache>
                <c:ptCount val="9"/>
                <c:pt idx="0">
                  <c:v>12.000 € y menos</c:v>
                </c:pt>
                <c:pt idx="1">
                  <c:v>12.001 - 18.000 €</c:v>
                </c:pt>
                <c:pt idx="2">
                  <c:v>18.001 - 24.000 €</c:v>
                </c:pt>
                <c:pt idx="3">
                  <c:v>24.001 - 36.000 €</c:v>
                </c:pt>
                <c:pt idx="4">
                  <c:v>36.001 - 45.000 €</c:v>
                </c:pt>
                <c:pt idx="5">
                  <c:v>45.001 - 66.000 €</c:v>
                </c:pt>
                <c:pt idx="6">
                  <c:v>66.001 - 84.000 €</c:v>
                </c:pt>
                <c:pt idx="7">
                  <c:v>Más de 84.000 €</c:v>
                </c:pt>
                <c:pt idx="8">
                  <c:v>no contesta</c:v>
                </c:pt>
              </c:strCache>
            </c:strRef>
          </c:cat>
          <c:val>
            <c:numRef>
              <c:f>'Renta media familiar'!$G$6:$G$14</c:f>
              <c:numCache>
                <c:formatCode>0.0</c:formatCode>
                <c:ptCount val="9"/>
                <c:pt idx="0">
                  <c:v>4.4454545454545453</c:v>
                </c:pt>
                <c:pt idx="1">
                  <c:v>5.0090909090909088</c:v>
                </c:pt>
                <c:pt idx="2">
                  <c:v>6.418181818181818</c:v>
                </c:pt>
                <c:pt idx="3">
                  <c:v>13.227272727272727</c:v>
                </c:pt>
                <c:pt idx="4">
                  <c:v>11.872727272727273</c:v>
                </c:pt>
                <c:pt idx="5">
                  <c:v>17.290909090909089</c:v>
                </c:pt>
                <c:pt idx="6">
                  <c:v>10.554545454545455</c:v>
                </c:pt>
                <c:pt idx="7">
                  <c:v>14.2</c:v>
                </c:pt>
                <c:pt idx="8">
                  <c:v>16.981818181818181</c:v>
                </c:pt>
              </c:numCache>
            </c:numRef>
          </c:val>
          <c:extLst>
            <c:ext xmlns:c16="http://schemas.microsoft.com/office/drawing/2014/chart" uri="{C3380CC4-5D6E-409C-BE32-E72D297353CC}">
              <c16:uniqueId val="{00000001-7B87-4596-B236-C90098C9800D}"/>
            </c:ext>
          </c:extLst>
        </c:ser>
        <c:dLbls>
          <c:showLegendKey val="0"/>
          <c:showVal val="0"/>
          <c:showCatName val="0"/>
          <c:showSerName val="0"/>
          <c:showPercent val="0"/>
          <c:showBubbleSize val="0"/>
        </c:dLbls>
        <c:gapWidth val="35"/>
        <c:axId val="45973904"/>
        <c:axId val="45951056"/>
      </c:barChart>
      <c:barChart>
        <c:barDir val="bar"/>
        <c:grouping val="clustered"/>
        <c:varyColors val="0"/>
        <c:ser>
          <c:idx val="3"/>
          <c:order val="2"/>
          <c:tx>
            <c:strRef>
              <c:f>'Renta media familiar'!$L$5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7B87-4596-B236-C90098C9800D}"/>
              </c:ext>
            </c:extLst>
          </c:dPt>
          <c:dPt>
            <c:idx val="1"/>
            <c:invertIfNegative val="0"/>
            <c:bubble3D val="0"/>
            <c:spPr>
              <a:noFill/>
            </c:spPr>
            <c:extLst>
              <c:ext xmlns:c16="http://schemas.microsoft.com/office/drawing/2014/chart" uri="{C3380CC4-5D6E-409C-BE32-E72D297353CC}">
                <c16:uniqueId val="{00000005-7B87-4596-B236-C90098C9800D}"/>
              </c:ext>
            </c:extLst>
          </c:dPt>
          <c:dPt>
            <c:idx val="2"/>
            <c:invertIfNegative val="0"/>
            <c:bubble3D val="0"/>
            <c:spPr>
              <a:noFill/>
            </c:spPr>
            <c:extLst>
              <c:ext xmlns:c16="http://schemas.microsoft.com/office/drawing/2014/chart" uri="{C3380CC4-5D6E-409C-BE32-E72D297353CC}">
                <c16:uniqueId val="{00000007-7B87-4596-B236-C90098C9800D}"/>
              </c:ext>
            </c:extLst>
          </c:dPt>
          <c:dPt>
            <c:idx val="3"/>
            <c:invertIfNegative val="0"/>
            <c:bubble3D val="0"/>
            <c:spPr>
              <a:noFill/>
            </c:spPr>
            <c:extLst>
              <c:ext xmlns:c16="http://schemas.microsoft.com/office/drawing/2014/chart" uri="{C3380CC4-5D6E-409C-BE32-E72D297353CC}">
                <c16:uniqueId val="{00000009-7B87-4596-B236-C90098C9800D}"/>
              </c:ext>
            </c:extLst>
          </c:dPt>
          <c:dPt>
            <c:idx val="4"/>
            <c:invertIfNegative val="0"/>
            <c:bubble3D val="0"/>
            <c:spPr>
              <a:noFill/>
            </c:spPr>
            <c:extLst>
              <c:ext xmlns:c16="http://schemas.microsoft.com/office/drawing/2014/chart" uri="{C3380CC4-5D6E-409C-BE32-E72D297353CC}">
                <c16:uniqueId val="{0000000B-7B87-4596-B236-C90098C9800D}"/>
              </c:ext>
            </c:extLst>
          </c:dPt>
          <c:dPt>
            <c:idx val="5"/>
            <c:invertIfNegative val="0"/>
            <c:bubble3D val="0"/>
            <c:spPr>
              <a:noFill/>
            </c:spPr>
            <c:extLst>
              <c:ext xmlns:c16="http://schemas.microsoft.com/office/drawing/2014/chart" uri="{C3380CC4-5D6E-409C-BE32-E72D297353CC}">
                <c16:uniqueId val="{0000000D-7B87-4596-B236-C90098C9800D}"/>
              </c:ext>
            </c:extLst>
          </c:dPt>
          <c:dPt>
            <c:idx val="6"/>
            <c:invertIfNegative val="0"/>
            <c:bubble3D val="0"/>
            <c:spPr>
              <a:noFill/>
            </c:spPr>
            <c:extLst>
              <c:ext xmlns:c16="http://schemas.microsoft.com/office/drawing/2014/chart" uri="{C3380CC4-5D6E-409C-BE32-E72D297353CC}">
                <c16:uniqueId val="{0000000F-7B87-4596-B236-C90098C9800D}"/>
              </c:ext>
            </c:extLst>
          </c:dPt>
          <c:dPt>
            <c:idx val="7"/>
            <c:invertIfNegative val="0"/>
            <c:bubble3D val="0"/>
            <c:spPr>
              <a:noFill/>
            </c:spPr>
            <c:extLst>
              <c:ext xmlns:c16="http://schemas.microsoft.com/office/drawing/2014/chart" uri="{C3380CC4-5D6E-409C-BE32-E72D297353CC}">
                <c16:uniqueId val="{00000011-7B87-4596-B236-C90098C9800D}"/>
              </c:ext>
            </c:extLst>
          </c:dPt>
          <c:dPt>
            <c:idx val="8"/>
            <c:invertIfNegative val="0"/>
            <c:bubble3D val="0"/>
            <c:spPr>
              <a:noFill/>
            </c:spPr>
            <c:extLst>
              <c:ext xmlns:c16="http://schemas.microsoft.com/office/drawing/2014/chart" uri="{C3380CC4-5D6E-409C-BE32-E72D297353CC}">
                <c16:uniqueId val="{00000013-7B87-4596-B236-C90098C9800D}"/>
              </c:ext>
            </c:extLst>
          </c:dPt>
          <c:dLbls>
            <c:dLbl>
              <c:idx val="1"/>
              <c:layout>
                <c:manualLayout>
                  <c:x val="-8.0969326987921073E-2"/>
                  <c:y val="4.673265140922804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87-4596-B236-C90098C9800D}"/>
                </c:ext>
              </c:extLst>
            </c:dLbl>
            <c:dLbl>
              <c:idx val="2"/>
              <c:layout>
                <c:manualLayout>
                  <c:x val="-8.0893830652857837E-2"/>
                  <c:y val="4.67344911325336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87-4596-B236-C90098C9800D}"/>
                </c:ext>
              </c:extLst>
            </c:dLbl>
            <c:dLbl>
              <c:idx val="3"/>
              <c:layout>
                <c:manualLayout>
                  <c:x val="-2.531424939163866E-3"/>
                  <c:y val="2.33663257046140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87-4596-B236-C90098C9800D}"/>
                </c:ext>
              </c:extLst>
            </c:dLbl>
            <c:dLbl>
              <c:idx val="5"/>
              <c:layout>
                <c:manualLayout>
                  <c:x val="-2.6021617226687703E-3"/>
                  <c:y val="7.00952976672308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B87-4596-B236-C90098C9800D}"/>
                </c:ext>
              </c:extLst>
            </c:dLbl>
            <c:dLbl>
              <c:idx val="6"/>
              <c:layout>
                <c:manualLayout>
                  <c:x val="-1.1765939697137863E-3"/>
                  <c:y val="1.839723305614835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B87-4596-B236-C90098C9800D}"/>
                </c:ext>
              </c:extLst>
            </c:dLbl>
            <c:dLbl>
              <c:idx val="8"/>
              <c:layout>
                <c:manualLayout>
                  <c:x val="-0.10115737522876624"/>
                  <c:y val="2.3364485981308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B87-4596-B236-C90098C9800D}"/>
                </c:ext>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familiar'!$B$6:$B$14</c:f>
              <c:strCache>
                <c:ptCount val="9"/>
                <c:pt idx="0">
                  <c:v>12.000 € y menos</c:v>
                </c:pt>
                <c:pt idx="1">
                  <c:v>12.001 - 18.000 €</c:v>
                </c:pt>
                <c:pt idx="2">
                  <c:v>18.001 - 24.000 €</c:v>
                </c:pt>
                <c:pt idx="3">
                  <c:v>24.001 - 36.000 €</c:v>
                </c:pt>
                <c:pt idx="4">
                  <c:v>36.001 - 45.000 €</c:v>
                </c:pt>
                <c:pt idx="5">
                  <c:v>45.001 - 66.000 €</c:v>
                </c:pt>
                <c:pt idx="6">
                  <c:v>66.001 - 84.000 €</c:v>
                </c:pt>
                <c:pt idx="7">
                  <c:v>Más de 84.000 €</c:v>
                </c:pt>
                <c:pt idx="8">
                  <c:v>no contesta</c:v>
                </c:pt>
              </c:strCache>
            </c:strRef>
          </c:cat>
          <c:val>
            <c:numRef>
              <c:f>'Renta media familiar'!$L$6:$L$14</c:f>
              <c:numCache>
                <c:formatCode>0.0%</c:formatCode>
                <c:ptCount val="9"/>
                <c:pt idx="0">
                  <c:v>-0.13496932515337412</c:v>
                </c:pt>
                <c:pt idx="1">
                  <c:v>2.9038112522685955E-2</c:v>
                </c:pt>
                <c:pt idx="2">
                  <c:v>4.8158640226628968E-2</c:v>
                </c:pt>
                <c:pt idx="3">
                  <c:v>-3.2989690721649478E-2</c:v>
                </c:pt>
                <c:pt idx="4">
                  <c:v>-1.0719754977029261E-2</c:v>
                </c:pt>
                <c:pt idx="5">
                  <c:v>-5.4679284963196406E-2</c:v>
                </c:pt>
                <c:pt idx="6">
                  <c:v>-3.6175710594315347E-2</c:v>
                </c:pt>
                <c:pt idx="7">
                  <c:v>-1.920614596670811E-3</c:v>
                </c:pt>
                <c:pt idx="8">
                  <c:v>0.12152034261241984</c:v>
                </c:pt>
              </c:numCache>
            </c:numRef>
          </c:val>
          <c:extLst>
            <c:ext xmlns:c16="http://schemas.microsoft.com/office/drawing/2014/chart" uri="{C3380CC4-5D6E-409C-BE32-E72D297353CC}">
              <c16:uniqueId val="{00000014-7B87-4596-B236-C90098C9800D}"/>
            </c:ext>
          </c:extLst>
        </c:ser>
        <c:dLbls>
          <c:showLegendKey val="0"/>
          <c:showVal val="0"/>
          <c:showCatName val="0"/>
          <c:showSerName val="0"/>
          <c:showPercent val="0"/>
          <c:showBubbleSize val="0"/>
        </c:dLbls>
        <c:gapWidth val="35"/>
        <c:axId val="45951600"/>
        <c:axId val="45965744"/>
      </c:barChart>
      <c:catAx>
        <c:axId val="4597390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51056"/>
        <c:crosses val="autoZero"/>
        <c:auto val="1"/>
        <c:lblAlgn val="ctr"/>
        <c:lblOffset val="1000"/>
        <c:noMultiLvlLbl val="0"/>
      </c:catAx>
      <c:valAx>
        <c:axId val="45951056"/>
        <c:scaling>
          <c:orientation val="minMax"/>
        </c:scaling>
        <c:delete val="1"/>
        <c:axPos val="t"/>
        <c:numFmt formatCode="0.0" sourceLinked="1"/>
        <c:majorTickMark val="out"/>
        <c:minorTickMark val="none"/>
        <c:tickLblPos val="none"/>
        <c:crossAx val="45973904"/>
        <c:crosses val="autoZero"/>
        <c:crossBetween val="between"/>
      </c:valAx>
      <c:valAx>
        <c:axId val="45965744"/>
        <c:scaling>
          <c:orientation val="minMax"/>
        </c:scaling>
        <c:delete val="1"/>
        <c:axPos val="t"/>
        <c:numFmt formatCode="0.0%" sourceLinked="1"/>
        <c:majorTickMark val="out"/>
        <c:minorTickMark val="none"/>
        <c:tickLblPos val="none"/>
        <c:crossAx val="45951600"/>
        <c:crosses val="autoZero"/>
        <c:crossBetween val="between"/>
      </c:valAx>
      <c:catAx>
        <c:axId val="45951600"/>
        <c:scaling>
          <c:orientation val="maxMin"/>
        </c:scaling>
        <c:delete val="1"/>
        <c:axPos val="r"/>
        <c:numFmt formatCode="General" sourceLinked="1"/>
        <c:majorTickMark val="out"/>
        <c:minorTickMark val="none"/>
        <c:tickLblPos val="none"/>
        <c:crossAx val="45965744"/>
        <c:crosses val="max"/>
        <c:auto val="1"/>
        <c:lblAlgn val="ctr"/>
        <c:lblOffset val="100"/>
        <c:noMultiLvlLbl val="0"/>
      </c:catAx>
      <c:spPr>
        <a:noFill/>
      </c:spPr>
    </c:plotArea>
    <c:legend>
      <c:legendPos val="t"/>
      <c:layout>
        <c:manualLayout>
          <c:xMode val="edge"/>
          <c:yMode val="edge"/>
          <c:x val="0"/>
          <c:y val="0.1250614338706785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mercados'!$B$3:$AU$3</c:f>
          <c:strCache>
            <c:ptCount val="46"/>
            <c:pt idx="0">
              <c:v>Gasto medio por turista según mercados (euros/persona)</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4580736289116503"/>
          <c:y val="0.13720653786311929"/>
          <c:w val="0.75054828740722657"/>
          <c:h val="0.82511970430618387"/>
        </c:manualLayout>
      </c:layout>
      <c:barChart>
        <c:barDir val="bar"/>
        <c:grouping val="stacked"/>
        <c:varyColors val="0"/>
        <c:ser>
          <c:idx val="2"/>
          <c:order val="0"/>
          <c:tx>
            <c:strRef>
              <c:f>'gasto por mercados'!$F$33</c:f>
              <c:strCache>
                <c:ptCount val="1"/>
                <c:pt idx="0">
                  <c:v>Origen</c:v>
                </c:pt>
              </c:strCache>
            </c:strRef>
          </c:tx>
          <c:spPr>
            <a:solidFill>
              <a:schemeClr val="accent6"/>
            </a:solidFill>
            <a:ln>
              <a:solidFill>
                <a:schemeClr val="accent6"/>
              </a:solidFill>
            </a:ln>
            <a:scene3d>
              <a:camera prst="orthographicFront"/>
              <a:lightRig rig="threePt" dir="t"/>
            </a:scene3d>
            <a:sp3d/>
          </c:spPr>
          <c:invertIfNegative val="0"/>
          <c:dPt>
            <c:idx val="13"/>
            <c:invertIfNegative val="0"/>
            <c:bubble3D val="0"/>
            <c:extLst>
              <c:ext xmlns:c16="http://schemas.microsoft.com/office/drawing/2014/chart" uri="{C3380CC4-5D6E-409C-BE32-E72D297353CC}">
                <c16:uniqueId val="{00000000-BAD4-41E0-85DB-3FBBCB0227C5}"/>
              </c:ext>
            </c:extLst>
          </c:dPt>
          <c:dLbls>
            <c:numFmt formatCode="#,##0\ &quot;€&quot;" sourceLinked="0"/>
            <c:spPr>
              <a:noFill/>
              <a:ln>
                <a:noFill/>
              </a:ln>
              <a:effectLst/>
            </c:spPr>
            <c:txPr>
              <a:bodyPr/>
              <a:lstStyle/>
              <a:p>
                <a:pPr>
                  <a:defRPr sz="1600" b="1">
                    <a:solidFill>
                      <a:schemeClr val="bg1"/>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mercados'!$F$34:$F$49</c:f>
              <c:numCache>
                <c:formatCode>0.0</c:formatCode>
                <c:ptCount val="16"/>
                <c:pt idx="0" formatCode="General">
                  <c:v>1096.6152588798266</c:v>
                </c:pt>
                <c:pt idx="1">
                  <c:v>733.41705235994527</c:v>
                </c:pt>
                <c:pt idx="2">
                  <c:v>840.51073220700857</c:v>
                </c:pt>
                <c:pt idx="3">
                  <c:v>941.31626349803878</c:v>
                </c:pt>
                <c:pt idx="4">
                  <c:v>890.2463627264741</c:v>
                </c:pt>
                <c:pt idx="5">
                  <c:v>838.97450589587061</c:v>
                </c:pt>
                <c:pt idx="6">
                  <c:v>786.68623344843877</c:v>
                </c:pt>
                <c:pt idx="7">
                  <c:v>750.91376681639406</c:v>
                </c:pt>
                <c:pt idx="8">
                  <c:v>740.38139475498474</c:v>
                </c:pt>
                <c:pt idx="9">
                  <c:v>740.12831479480974</c:v>
                </c:pt>
                <c:pt idx="10">
                  <c:v>735.44066183519567</c:v>
                </c:pt>
                <c:pt idx="11">
                  <c:v>595.93582251965677</c:v>
                </c:pt>
                <c:pt idx="12">
                  <c:v>712.77103886671898</c:v>
                </c:pt>
                <c:pt idx="13">
                  <c:v>714.19397704791629</c:v>
                </c:pt>
                <c:pt idx="14">
                  <c:v>502.23257064902896</c:v>
                </c:pt>
                <c:pt idx="15">
                  <c:v>495.8557661320516</c:v>
                </c:pt>
              </c:numCache>
            </c:numRef>
          </c:val>
          <c:extLst>
            <c:ext xmlns:c16="http://schemas.microsoft.com/office/drawing/2014/chart" uri="{C3380CC4-5D6E-409C-BE32-E72D297353CC}">
              <c16:uniqueId val="{00000001-BAD4-41E0-85DB-3FBBCB0227C5}"/>
            </c:ext>
          </c:extLst>
        </c:ser>
        <c:ser>
          <c:idx val="0"/>
          <c:order val="1"/>
          <c:tx>
            <c:strRef>
              <c:f>'gasto por mercados'!$G$33</c:f>
              <c:strCache>
                <c:ptCount val="1"/>
                <c:pt idx="0">
                  <c:v>Destino</c:v>
                </c:pt>
              </c:strCache>
            </c:strRef>
          </c:tx>
          <c:spPr>
            <a:solidFill>
              <a:schemeClr val="accent6">
                <a:lumMod val="75000"/>
              </a:schemeClr>
            </a:solidFill>
            <a:ln>
              <a:noFill/>
            </a:ln>
          </c:spPr>
          <c:invertIfNegative val="0"/>
          <c:dLbls>
            <c:numFmt formatCode="#,##0\ &quot;€&quot;" sourceLinked="0"/>
            <c:spPr>
              <a:noFill/>
              <a:ln>
                <a:noFill/>
              </a:ln>
              <a:effectLst/>
            </c:spPr>
            <c:txPr>
              <a:bodyPr/>
              <a:lstStyle/>
              <a:p>
                <a:pPr>
                  <a:defRPr sz="1600" b="1">
                    <a:solidFill>
                      <a:schemeClr val="bg1"/>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mercados'!$G$34:$G$49</c:f>
              <c:numCache>
                <c:formatCode>0.0</c:formatCode>
                <c:ptCount val="16"/>
                <c:pt idx="0" formatCode="General">
                  <c:v>435.89678276448797</c:v>
                </c:pt>
                <c:pt idx="1">
                  <c:v>804.38212989445083</c:v>
                </c:pt>
                <c:pt idx="2">
                  <c:v>515.50020913071035</c:v>
                </c:pt>
                <c:pt idx="3">
                  <c:v>392.50275760021515</c:v>
                </c:pt>
                <c:pt idx="4">
                  <c:v>391.18650185700977</c:v>
                </c:pt>
                <c:pt idx="5">
                  <c:v>350.08015108192996</c:v>
                </c:pt>
                <c:pt idx="6">
                  <c:v>379.68889845094662</c:v>
                </c:pt>
                <c:pt idx="7">
                  <c:v>384.84493120146044</c:v>
                </c:pt>
                <c:pt idx="8">
                  <c:v>387.67482844824917</c:v>
                </c:pt>
                <c:pt idx="9">
                  <c:v>382.51986774495009</c:v>
                </c:pt>
                <c:pt idx="10">
                  <c:v>374.36874236874229</c:v>
                </c:pt>
                <c:pt idx="11">
                  <c:v>511.07942851883365</c:v>
                </c:pt>
                <c:pt idx="12">
                  <c:v>327.23555562353016</c:v>
                </c:pt>
                <c:pt idx="13">
                  <c:v>331.66277056277056</c:v>
                </c:pt>
                <c:pt idx="14">
                  <c:v>326.47521110820901</c:v>
                </c:pt>
                <c:pt idx="15">
                  <c:v>324.34559431193225</c:v>
                </c:pt>
              </c:numCache>
            </c:numRef>
          </c:val>
          <c:extLst>
            <c:ext xmlns:c16="http://schemas.microsoft.com/office/drawing/2014/chart" uri="{C3380CC4-5D6E-409C-BE32-E72D297353CC}">
              <c16:uniqueId val="{00000002-BAD4-41E0-85DB-3FBBCB0227C5}"/>
            </c:ext>
          </c:extLst>
        </c:ser>
        <c:dLbls>
          <c:showLegendKey val="0"/>
          <c:showVal val="0"/>
          <c:showCatName val="0"/>
          <c:showSerName val="0"/>
          <c:showPercent val="0"/>
          <c:showBubbleSize val="0"/>
        </c:dLbls>
        <c:gapWidth val="35"/>
        <c:overlap val="100"/>
        <c:axId val="-212030544"/>
        <c:axId val="-212063728"/>
      </c:barChart>
      <c:barChart>
        <c:barDir val="bar"/>
        <c:grouping val="stacked"/>
        <c:varyColors val="0"/>
        <c:ser>
          <c:idx val="3"/>
          <c:order val="2"/>
          <c:tx>
            <c:strRef>
              <c:f>'gasto por mercados'!$I$32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a:ln>
              <a:noFill/>
            </a:ln>
          </c:spPr>
          <c:invertIfNegative val="0"/>
          <c:dPt>
            <c:idx val="0"/>
            <c:invertIfNegative val="0"/>
            <c:bubble3D val="0"/>
            <c:spPr>
              <a:noFill/>
              <a:ln>
                <a:noFill/>
              </a:ln>
            </c:spPr>
            <c:extLst>
              <c:ext xmlns:c16="http://schemas.microsoft.com/office/drawing/2014/chart" uri="{C3380CC4-5D6E-409C-BE32-E72D297353CC}">
                <c16:uniqueId val="{00000004-BAD4-41E0-85DB-3FBBCB0227C5}"/>
              </c:ext>
            </c:extLst>
          </c:dPt>
          <c:dPt>
            <c:idx val="1"/>
            <c:invertIfNegative val="0"/>
            <c:bubble3D val="0"/>
            <c:spPr>
              <a:noFill/>
              <a:ln>
                <a:noFill/>
              </a:ln>
            </c:spPr>
            <c:extLst>
              <c:ext xmlns:c16="http://schemas.microsoft.com/office/drawing/2014/chart" uri="{C3380CC4-5D6E-409C-BE32-E72D297353CC}">
                <c16:uniqueId val="{00000006-BAD4-41E0-85DB-3FBBCB0227C5}"/>
              </c:ext>
            </c:extLst>
          </c:dPt>
          <c:dPt>
            <c:idx val="2"/>
            <c:invertIfNegative val="0"/>
            <c:bubble3D val="0"/>
            <c:spPr>
              <a:noFill/>
              <a:ln>
                <a:noFill/>
              </a:ln>
            </c:spPr>
            <c:extLst>
              <c:ext xmlns:c16="http://schemas.microsoft.com/office/drawing/2014/chart" uri="{C3380CC4-5D6E-409C-BE32-E72D297353CC}">
                <c16:uniqueId val="{00000008-BAD4-41E0-85DB-3FBBCB0227C5}"/>
              </c:ext>
            </c:extLst>
          </c:dPt>
          <c:dPt>
            <c:idx val="3"/>
            <c:invertIfNegative val="0"/>
            <c:bubble3D val="0"/>
            <c:spPr>
              <a:noFill/>
              <a:ln>
                <a:noFill/>
              </a:ln>
            </c:spPr>
            <c:extLst>
              <c:ext xmlns:c16="http://schemas.microsoft.com/office/drawing/2014/chart" uri="{C3380CC4-5D6E-409C-BE32-E72D297353CC}">
                <c16:uniqueId val="{0000000A-BAD4-41E0-85DB-3FBBCB0227C5}"/>
              </c:ext>
            </c:extLst>
          </c:dPt>
          <c:dPt>
            <c:idx val="4"/>
            <c:invertIfNegative val="0"/>
            <c:bubble3D val="0"/>
            <c:spPr>
              <a:noFill/>
              <a:ln>
                <a:noFill/>
              </a:ln>
            </c:spPr>
            <c:extLst>
              <c:ext xmlns:c16="http://schemas.microsoft.com/office/drawing/2014/chart" uri="{C3380CC4-5D6E-409C-BE32-E72D297353CC}">
                <c16:uniqueId val="{0000000C-BAD4-41E0-85DB-3FBBCB0227C5}"/>
              </c:ext>
            </c:extLst>
          </c:dPt>
          <c:dPt>
            <c:idx val="5"/>
            <c:invertIfNegative val="0"/>
            <c:bubble3D val="0"/>
            <c:spPr>
              <a:noFill/>
              <a:ln>
                <a:noFill/>
              </a:ln>
            </c:spPr>
            <c:extLst>
              <c:ext xmlns:c16="http://schemas.microsoft.com/office/drawing/2014/chart" uri="{C3380CC4-5D6E-409C-BE32-E72D297353CC}">
                <c16:uniqueId val="{0000000E-BAD4-41E0-85DB-3FBBCB0227C5}"/>
              </c:ext>
            </c:extLst>
          </c:dPt>
          <c:dPt>
            <c:idx val="6"/>
            <c:invertIfNegative val="0"/>
            <c:bubble3D val="0"/>
            <c:spPr>
              <a:noFill/>
              <a:ln>
                <a:noFill/>
              </a:ln>
            </c:spPr>
            <c:extLst>
              <c:ext xmlns:c16="http://schemas.microsoft.com/office/drawing/2014/chart" uri="{C3380CC4-5D6E-409C-BE32-E72D297353CC}">
                <c16:uniqueId val="{00000010-BAD4-41E0-85DB-3FBBCB0227C5}"/>
              </c:ext>
            </c:extLst>
          </c:dPt>
          <c:dPt>
            <c:idx val="7"/>
            <c:invertIfNegative val="0"/>
            <c:bubble3D val="0"/>
            <c:spPr>
              <a:noFill/>
              <a:ln>
                <a:noFill/>
              </a:ln>
            </c:spPr>
            <c:extLst>
              <c:ext xmlns:c16="http://schemas.microsoft.com/office/drawing/2014/chart" uri="{C3380CC4-5D6E-409C-BE32-E72D297353CC}">
                <c16:uniqueId val="{00000012-BAD4-41E0-85DB-3FBBCB0227C5}"/>
              </c:ext>
            </c:extLst>
          </c:dPt>
          <c:dPt>
            <c:idx val="8"/>
            <c:invertIfNegative val="0"/>
            <c:bubble3D val="0"/>
            <c:spPr>
              <a:noFill/>
              <a:ln>
                <a:noFill/>
              </a:ln>
            </c:spPr>
            <c:extLst>
              <c:ext xmlns:c16="http://schemas.microsoft.com/office/drawing/2014/chart" uri="{C3380CC4-5D6E-409C-BE32-E72D297353CC}">
                <c16:uniqueId val="{00000014-BAD4-41E0-85DB-3FBBCB0227C5}"/>
              </c:ext>
            </c:extLst>
          </c:dPt>
          <c:dPt>
            <c:idx val="9"/>
            <c:invertIfNegative val="0"/>
            <c:bubble3D val="0"/>
            <c:spPr>
              <a:noFill/>
              <a:ln>
                <a:noFill/>
              </a:ln>
            </c:spPr>
            <c:extLst>
              <c:ext xmlns:c16="http://schemas.microsoft.com/office/drawing/2014/chart" uri="{C3380CC4-5D6E-409C-BE32-E72D297353CC}">
                <c16:uniqueId val="{00000016-BAD4-41E0-85DB-3FBBCB0227C5}"/>
              </c:ext>
            </c:extLst>
          </c:dPt>
          <c:dPt>
            <c:idx val="10"/>
            <c:invertIfNegative val="0"/>
            <c:bubble3D val="0"/>
            <c:spPr>
              <a:noFill/>
              <a:ln>
                <a:noFill/>
              </a:ln>
            </c:spPr>
            <c:extLst>
              <c:ext xmlns:c16="http://schemas.microsoft.com/office/drawing/2014/chart" uri="{C3380CC4-5D6E-409C-BE32-E72D297353CC}">
                <c16:uniqueId val="{00000018-BAD4-41E0-85DB-3FBBCB0227C5}"/>
              </c:ext>
            </c:extLst>
          </c:dPt>
          <c:dPt>
            <c:idx val="11"/>
            <c:invertIfNegative val="0"/>
            <c:bubble3D val="0"/>
            <c:spPr>
              <a:noFill/>
              <a:ln>
                <a:noFill/>
              </a:ln>
            </c:spPr>
            <c:extLst>
              <c:ext xmlns:c16="http://schemas.microsoft.com/office/drawing/2014/chart" uri="{C3380CC4-5D6E-409C-BE32-E72D297353CC}">
                <c16:uniqueId val="{0000001A-BAD4-41E0-85DB-3FBBCB0227C5}"/>
              </c:ext>
            </c:extLst>
          </c:dPt>
          <c:dPt>
            <c:idx val="12"/>
            <c:invertIfNegative val="0"/>
            <c:bubble3D val="0"/>
            <c:spPr>
              <a:noFill/>
              <a:ln>
                <a:noFill/>
              </a:ln>
            </c:spPr>
            <c:extLst>
              <c:ext xmlns:c16="http://schemas.microsoft.com/office/drawing/2014/chart" uri="{C3380CC4-5D6E-409C-BE32-E72D297353CC}">
                <c16:uniqueId val="{0000001C-BAD4-41E0-85DB-3FBBCB0227C5}"/>
              </c:ext>
            </c:extLst>
          </c:dPt>
          <c:dPt>
            <c:idx val="13"/>
            <c:invertIfNegative val="0"/>
            <c:bubble3D val="0"/>
            <c:spPr>
              <a:noFill/>
              <a:ln>
                <a:noFill/>
              </a:ln>
            </c:spPr>
            <c:extLst>
              <c:ext xmlns:c16="http://schemas.microsoft.com/office/drawing/2014/chart" uri="{C3380CC4-5D6E-409C-BE32-E72D297353CC}">
                <c16:uniqueId val="{0000001E-BAD4-41E0-85DB-3FBBCB0227C5}"/>
              </c:ext>
            </c:extLst>
          </c:dPt>
          <c:dPt>
            <c:idx val="14"/>
            <c:invertIfNegative val="0"/>
            <c:bubble3D val="0"/>
            <c:spPr>
              <a:noFill/>
              <a:ln>
                <a:noFill/>
              </a:ln>
            </c:spPr>
            <c:extLst>
              <c:ext xmlns:c16="http://schemas.microsoft.com/office/drawing/2014/chart" uri="{C3380CC4-5D6E-409C-BE32-E72D297353CC}">
                <c16:uniqueId val="{00000020-BAD4-41E0-85DB-3FBBCB0227C5}"/>
              </c:ext>
            </c:extLst>
          </c:dPt>
          <c:dPt>
            <c:idx val="15"/>
            <c:invertIfNegative val="0"/>
            <c:bubble3D val="0"/>
            <c:spPr>
              <a:noFill/>
              <a:ln>
                <a:noFill/>
              </a:ln>
            </c:spPr>
            <c:extLst>
              <c:ext xmlns:c16="http://schemas.microsoft.com/office/drawing/2014/chart" uri="{C3380CC4-5D6E-409C-BE32-E72D297353CC}">
                <c16:uniqueId val="{00000022-BAD4-41E0-85DB-3FBBCB0227C5}"/>
              </c:ext>
            </c:extLst>
          </c:dPt>
          <c:dPt>
            <c:idx val="17"/>
            <c:invertIfNegative val="0"/>
            <c:bubble3D val="0"/>
            <c:spPr>
              <a:noFill/>
              <a:ln>
                <a:noFill/>
              </a:ln>
            </c:spPr>
            <c:extLst>
              <c:ext xmlns:c16="http://schemas.microsoft.com/office/drawing/2014/chart" uri="{C3380CC4-5D6E-409C-BE32-E72D297353CC}">
                <c16:uniqueId val="{00000024-BAD4-41E0-85DB-3FBBCB0227C5}"/>
              </c:ext>
            </c:extLst>
          </c:dPt>
          <c:dLbls>
            <c:dLbl>
              <c:idx val="0"/>
              <c:layout>
                <c:manualLayout>
                  <c:x val="8.3485184506975382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D4-41E0-85DB-3FBBCB0227C5}"/>
                </c:ext>
              </c:extLst>
            </c:dLbl>
            <c:dLbl>
              <c:idx val="1"/>
              <c:layout>
                <c:manualLayout>
                  <c:x val="7.777239731338488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D4-41E0-85DB-3FBBCB0227C5}"/>
                </c:ext>
              </c:extLst>
            </c:dLbl>
            <c:dLbl>
              <c:idx val="2"/>
              <c:layout>
                <c:manualLayout>
                  <c:x val="7.4377369495479725E-2"/>
                  <c:y val="1.132544644607298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D4-41E0-85DB-3FBBCB0227C5}"/>
                </c:ext>
              </c:extLst>
            </c:dLbl>
            <c:dLbl>
              <c:idx val="3"/>
              <c:layout>
                <c:manualLayout>
                  <c:x val="6.898189405910829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D4-41E0-85DB-3FBBCB0227C5}"/>
                </c:ext>
              </c:extLst>
            </c:dLbl>
            <c:dLbl>
              <c:idx val="4"/>
              <c:layout>
                <c:manualLayout>
                  <c:x val="7.1301100282361307E-2"/>
                  <c:y val="1.132544644870989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D4-41E0-85DB-3FBBCB0227C5}"/>
                </c:ext>
              </c:extLst>
            </c:dLbl>
            <c:dLbl>
              <c:idx val="5"/>
              <c:layout>
                <c:manualLayout>
                  <c:x val="6.9923339685898436E-2"/>
                  <c:y val="1.132544644870989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AD4-41E0-85DB-3FBBCB0227C5}"/>
                </c:ext>
              </c:extLst>
            </c:dLbl>
            <c:dLbl>
              <c:idx val="6"/>
              <c:layout>
                <c:manualLayout>
                  <c:x val="6.9023581354656249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AD4-41E0-85DB-3FBBCB0227C5}"/>
                </c:ext>
              </c:extLst>
            </c:dLbl>
            <c:dLbl>
              <c:idx val="7"/>
              <c:layout>
                <c:manualLayout>
                  <c:x val="7.208375438858261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AD4-41E0-85DB-3FBBCB0227C5}"/>
                </c:ext>
              </c:extLst>
            </c:dLbl>
            <c:dLbl>
              <c:idx val="8"/>
              <c:layout>
                <c:manualLayout>
                  <c:x val="7.1291243633305482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AD4-41E0-85DB-3FBBCB0227C5}"/>
                </c:ext>
              </c:extLst>
            </c:dLbl>
            <c:dLbl>
              <c:idx val="9"/>
              <c:layout>
                <c:manualLayout>
                  <c:x val="7.084751356984769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AD4-41E0-85DB-3FBBCB0227C5}"/>
                </c:ext>
              </c:extLst>
            </c:dLbl>
            <c:dLbl>
              <c:idx val="10"/>
              <c:layout>
                <c:manualLayout>
                  <c:x val="7.1066349264481438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AD4-41E0-85DB-3FBBCB0227C5}"/>
                </c:ext>
              </c:extLst>
            </c:dLbl>
            <c:dLbl>
              <c:idx val="11"/>
              <c:layout>
                <c:manualLayout>
                  <c:x val="6.8997176386543374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AD4-41E0-85DB-3FBBCB0227C5}"/>
                </c:ext>
              </c:extLst>
            </c:dLbl>
            <c:dLbl>
              <c:idx val="12"/>
              <c:layout>
                <c:manualLayout>
                  <c:x val="7.085845535457938E-2"/>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AD4-41E0-85DB-3FBBCB0227C5}"/>
                </c:ext>
              </c:extLst>
            </c:dLbl>
            <c:dLbl>
              <c:idx val="13"/>
              <c:layout>
                <c:manualLayout>
                  <c:x val="7.1105685432731713E-2"/>
                  <c:y val="1.1325446453983721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AD4-41E0-85DB-3FBBCB0227C5}"/>
                </c:ext>
              </c:extLst>
            </c:dLbl>
            <c:dLbl>
              <c:idx val="14"/>
              <c:layout>
                <c:manualLayout>
                  <c:x val="7.2009332166812476E-2"/>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AD4-41E0-85DB-3FBBCB0227C5}"/>
                </c:ext>
              </c:extLst>
            </c:dLbl>
            <c:dLbl>
              <c:idx val="15"/>
              <c:layout>
                <c:manualLayout>
                  <c:x val="7.200987473465037E-2"/>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AD4-41E0-85DB-3FBBCB0227C5}"/>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mercados'!$I$34:$I$49</c:f>
              <c:numCache>
                <c:formatCode>0.0%</c:formatCode>
                <c:ptCount val="16"/>
                <c:pt idx="0">
                  <c:v>8.6723885431473136E-2</c:v>
                </c:pt>
                <c:pt idx="1">
                  <c:v>-0.15285441398913935</c:v>
                </c:pt>
                <c:pt idx="2">
                  <c:v>0.17503406150249412</c:v>
                </c:pt>
                <c:pt idx="3">
                  <c:v>8.3923134608484995E-2</c:v>
                </c:pt>
                <c:pt idx="4">
                  <c:v>4.1779878683817717E-2</c:v>
                </c:pt>
                <c:pt idx="5">
                  <c:v>7.3830401098140541E-2</c:v>
                </c:pt>
                <c:pt idx="6">
                  <c:v>5.2486888839895496E-3</c:v>
                </c:pt>
                <c:pt idx="7">
                  <c:v>0.16874933877846332</c:v>
                </c:pt>
                <c:pt idx="8">
                  <c:v>6.036874797643943E-2</c:v>
                </c:pt>
                <c:pt idx="9">
                  <c:v>-9.0187552940841686E-2</c:v>
                </c:pt>
                <c:pt idx="10">
                  <c:v>8.4065030733935453E-2</c:v>
                </c:pt>
                <c:pt idx="11">
                  <c:v>5.5157228715994489E-2</c:v>
                </c:pt>
                <c:pt idx="12">
                  <c:v>-3.0815982442246037E-2</c:v>
                </c:pt>
                <c:pt idx="13">
                  <c:v>9.7238616789556698E-3</c:v>
                </c:pt>
                <c:pt idx="14">
                  <c:v>-1.8077117350651539E-2</c:v>
                </c:pt>
                <c:pt idx="15">
                  <c:v>-1.4902330093384375E-2</c:v>
                </c:pt>
              </c:numCache>
            </c:numRef>
          </c:val>
          <c:extLst>
            <c:ext xmlns:c16="http://schemas.microsoft.com/office/drawing/2014/chart" uri="{C3380CC4-5D6E-409C-BE32-E72D297353CC}">
              <c16:uniqueId val="{00000025-BAD4-41E0-85DB-3FBBCB0227C5}"/>
            </c:ext>
          </c:extLst>
        </c:ser>
        <c:ser>
          <c:idx val="1"/>
          <c:order val="3"/>
          <c:tx>
            <c:strRef>
              <c:f>'gasto por mercados'!$I$32</c:f>
              <c:strCache>
                <c:ptCount val="1"/>
                <c:pt idx="0">
                  <c:v>Var. 15/14</c:v>
                </c:pt>
              </c:strCache>
            </c:strRef>
          </c:tx>
          <c:spPr>
            <a:ln>
              <a:solidFill>
                <a:schemeClr val="accent6"/>
              </a:solidFill>
            </a:ln>
          </c:spPr>
          <c:invertIfNegative val="0"/>
          <c:dLbls>
            <c:dLbl>
              <c:idx val="0"/>
              <c:layout>
                <c:manualLayout>
                  <c:x val="0.47721373329625788"/>
                  <c:y val="1.43867146170968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AD4-41E0-85DB-3FBBCB0227C5}"/>
                </c:ext>
              </c:extLst>
            </c:dLbl>
            <c:dLbl>
              <c:idx val="1"/>
              <c:layout>
                <c:manualLayout>
                  <c:x val="0.34590616741382774"/>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AD4-41E0-85DB-3FBBCB0227C5}"/>
                </c:ext>
              </c:extLst>
            </c:dLbl>
            <c:dLbl>
              <c:idx val="2"/>
              <c:layout>
                <c:manualLayout>
                  <c:x val="0.38690476351954711"/>
                  <c:y val="4.5301785773744305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AD4-41E0-85DB-3FBBCB0227C5}"/>
                </c:ext>
              </c:extLst>
            </c:dLbl>
            <c:dLbl>
              <c:idx val="3"/>
              <c:layout>
                <c:manualLayout>
                  <c:x val="0.4265369929534001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AD4-41E0-85DB-3FBBCB0227C5}"/>
                </c:ext>
              </c:extLst>
            </c:dLbl>
            <c:dLbl>
              <c:idx val="4"/>
              <c:layout>
                <c:manualLayout>
                  <c:x val="0.40839424787663808"/>
                  <c:y val="3.39763393303082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AD4-41E0-85DB-3FBBCB0227C5}"/>
                </c:ext>
              </c:extLst>
            </c:dLbl>
            <c:dLbl>
              <c:idx val="5"/>
              <c:layout>
                <c:manualLayout>
                  <c:x val="0.38650543359082706"/>
                  <c:y val="3.3976339325034407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AD4-41E0-85DB-3FBBCB0227C5}"/>
                </c:ext>
              </c:extLst>
            </c:dLbl>
            <c:dLbl>
              <c:idx val="6"/>
              <c:layout>
                <c:manualLayout>
                  <c:x val="0.36568755778912643"/>
                  <c:y val="-5.273821970185300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AD4-41E0-85DB-3FBBCB0227C5}"/>
                </c:ext>
              </c:extLst>
            </c:dLbl>
            <c:dLbl>
              <c:idx val="7"/>
              <c:layout>
                <c:manualLayout>
                  <c:x val="0.35671203890211389"/>
                  <c:y val="1.438558207245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AD4-41E0-85DB-3FBBCB0227C5}"/>
                </c:ext>
              </c:extLst>
            </c:dLbl>
            <c:dLbl>
              <c:idx val="8"/>
              <c:layout>
                <c:manualLayout>
                  <c:x val="0.34785452851985232"/>
                  <c:y val="1.43855820724525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AD4-41E0-85DB-3FBBCB0227C5}"/>
                </c:ext>
              </c:extLst>
            </c:dLbl>
            <c:dLbl>
              <c:idx val="9"/>
              <c:layout>
                <c:manualLayout>
                  <c:x val="0.35095322387027206"/>
                  <c:y val="2.265089288687215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AD4-41E0-85DB-3FBBCB0227C5}"/>
                </c:ext>
              </c:extLst>
            </c:dLbl>
            <c:dLbl>
              <c:idx val="10"/>
              <c:layout>
                <c:manualLayout>
                  <c:x val="0.35205192374209038"/>
                  <c:y val="1.43855820724525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AD4-41E0-85DB-3FBBCB0227C5}"/>
                </c:ext>
              </c:extLst>
            </c:dLbl>
            <c:dLbl>
              <c:idx val="11"/>
              <c:layout>
                <c:manualLayout>
                  <c:x val="0.29710517451468438"/>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AD4-41E0-85DB-3FBBCB0227C5}"/>
                </c:ext>
              </c:extLst>
            </c:dLbl>
            <c:dLbl>
              <c:idx val="12"/>
              <c:layout>
                <c:manualLayout>
                  <c:x val="0.34189143669702787"/>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AD4-41E0-85DB-3FBBCB0227C5}"/>
                </c:ext>
              </c:extLst>
            </c:dLbl>
            <c:dLbl>
              <c:idx val="13"/>
              <c:layout>
                <c:manualLayout>
                  <c:x val="0.34074019817290291"/>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AD4-41E0-85DB-3FBBCB0227C5}"/>
                </c:ext>
              </c:extLst>
            </c:dLbl>
            <c:dLbl>
              <c:idx val="14"/>
              <c:layout>
                <c:manualLayout>
                  <c:x val="0.25576195740390334"/>
                  <c:y val="-1.4382184438519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BAD4-41E0-85DB-3FBBCB0227C5}"/>
                </c:ext>
              </c:extLst>
            </c:dLbl>
            <c:dLbl>
              <c:idx val="15"/>
              <c:layout>
                <c:manualLayout>
                  <c:x val="0.25325249072548101"/>
                  <c:y val="1.43844495278081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BAD4-41E0-85DB-3FBBCB0227C5}"/>
                </c:ext>
              </c:extLst>
            </c:dLbl>
            <c:numFmt formatCode="0.0%" sourceLinked="0"/>
            <c:spPr>
              <a:solidFill>
                <a:schemeClr val="bg1">
                  <a:lumMod val="85000"/>
                </a:schemeClr>
              </a:solidFill>
            </c:spPr>
            <c:txPr>
              <a:bodyPr wrap="square" lIns="38100" tIns="19050" rIns="38100" bIns="19050" anchor="ctr">
                <a:spAutoFit/>
              </a:bodyPr>
              <a:lstStyle/>
              <a:p>
                <a:pPr>
                  <a:defRPr sz="120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mercados'!$J$34:$J$49</c:f>
              <c:numCache>
                <c:formatCode>0.0%</c:formatCode>
                <c:ptCount val="16"/>
                <c:pt idx="0">
                  <c:v>3.4444893411298416E-2</c:v>
                </c:pt>
                <c:pt idx="1">
                  <c:v>0.19940306683835707</c:v>
                </c:pt>
                <c:pt idx="2">
                  <c:v>4.8736549807447904E-2</c:v>
                </c:pt>
                <c:pt idx="3">
                  <c:v>-9.5683999713928936E-2</c:v>
                </c:pt>
                <c:pt idx="4">
                  <c:v>0.10936428684686761</c:v>
                </c:pt>
                <c:pt idx="5">
                  <c:v>4.9045530080182864E-4</c:v>
                </c:pt>
                <c:pt idx="6">
                  <c:v>-6.2028587220330778E-4</c:v>
                </c:pt>
                <c:pt idx="7">
                  <c:v>0.11458992582999961</c:v>
                </c:pt>
                <c:pt idx="8">
                  <c:v>5.5110229475464179E-2</c:v>
                </c:pt>
                <c:pt idx="9">
                  <c:v>0.14586120080047182</c:v>
                </c:pt>
                <c:pt idx="10">
                  <c:v>1.2439415289162703E-3</c:v>
                </c:pt>
                <c:pt idx="11">
                  <c:v>-4.3207584566923307E-3</c:v>
                </c:pt>
                <c:pt idx="12">
                  <c:v>-1.9102948470034686E-2</c:v>
                </c:pt>
                <c:pt idx="13">
                  <c:v>-3.372463192373254E-2</c:v>
                </c:pt>
                <c:pt idx="14">
                  <c:v>6.5101507639731437E-2</c:v>
                </c:pt>
                <c:pt idx="15">
                  <c:v>6.5354546158444826E-2</c:v>
                </c:pt>
              </c:numCache>
            </c:numRef>
          </c:val>
          <c:extLst>
            <c:ext xmlns:c16="http://schemas.microsoft.com/office/drawing/2014/chart" uri="{C3380CC4-5D6E-409C-BE32-E72D297353CC}">
              <c16:uniqueId val="{00000036-BAD4-41E0-85DB-3FBBCB0227C5}"/>
            </c:ext>
          </c:extLst>
        </c:ser>
        <c:ser>
          <c:idx val="4"/>
          <c:order val="4"/>
          <c:tx>
            <c:v>Total</c:v>
          </c:tx>
          <c:spPr>
            <a:noFill/>
            <a:ln>
              <a:noFill/>
            </a:ln>
          </c:spPr>
          <c:invertIfNegative val="0"/>
          <c:dLbls>
            <c:dLbl>
              <c:idx val="0"/>
              <c:layout>
                <c:manualLayout>
                  <c:x val="-0.38242894056847554"/>
                  <c:y val="2.87666339663276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BAD4-41E0-85DB-3FBBCB0227C5}"/>
                </c:ext>
              </c:extLst>
            </c:dLbl>
            <c:dLbl>
              <c:idx val="1"/>
              <c:layout>
                <c:manualLayout>
                  <c:x val="-0.37553832902670115"/>
                  <c:y val="1.43833169831638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AD4-41E0-85DB-3FBBCB0227C5}"/>
                </c:ext>
              </c:extLst>
            </c:dLbl>
            <c:dLbl>
              <c:idx val="2"/>
              <c:layout>
                <c:manualLayout>
                  <c:x val="-0.34912431811656625"/>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AD4-41E0-85DB-3FBBCB0227C5}"/>
                </c:ext>
              </c:extLst>
            </c:dLbl>
            <c:dLbl>
              <c:idx val="3"/>
              <c:layout>
                <c:manualLayout>
                  <c:x val="-0.34912431811656619"/>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BAD4-41E0-85DB-3FBBCB0227C5}"/>
                </c:ext>
              </c:extLst>
            </c:dLbl>
            <c:dLbl>
              <c:idx val="4"/>
              <c:layout>
                <c:manualLayout>
                  <c:x val="-0.33993683606086705"/>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BAD4-41E0-85DB-3FBBCB0227C5}"/>
                </c:ext>
              </c:extLst>
            </c:dLbl>
            <c:dLbl>
              <c:idx val="5"/>
              <c:layout>
                <c:manualLayout>
                  <c:x val="-0.32385874246339369"/>
                  <c:y val="1.43833169831638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BAD4-41E0-85DB-3FBBCB0227C5}"/>
                </c:ext>
              </c:extLst>
            </c:dLbl>
            <c:dLbl>
              <c:idx val="6"/>
              <c:layout>
                <c:manualLayout>
                  <c:x val="-0.31581969566465695"/>
                  <c:y val="2.87666339663276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BAD4-41E0-85DB-3FBBCB0227C5}"/>
                </c:ext>
              </c:extLst>
            </c:dLbl>
            <c:dLbl>
              <c:idx val="7"/>
              <c:layout>
                <c:manualLayout>
                  <c:x val="-0.31007751937984496"/>
                  <c:y val="4.314995094949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BAD4-41E0-85DB-3FBBCB0227C5}"/>
                </c:ext>
              </c:extLst>
            </c:dLbl>
            <c:dLbl>
              <c:idx val="8"/>
              <c:layout>
                <c:manualLayout>
                  <c:x val="-0.31007751937984496"/>
                  <c:y val="2.265089288687215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BAD4-41E0-85DB-3FBBCB0227C5}"/>
                </c:ext>
              </c:extLst>
            </c:dLbl>
            <c:dLbl>
              <c:idx val="9"/>
              <c:layout>
                <c:manualLayout>
                  <c:x val="-0.30778064886592021"/>
                  <c:y val="4.314995094949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BAD4-41E0-85DB-3FBBCB0227C5}"/>
                </c:ext>
              </c:extLst>
            </c:dLbl>
            <c:dLbl>
              <c:idx val="10"/>
              <c:layout>
                <c:manualLayout>
                  <c:x val="-0.30778064886592021"/>
                  <c:y val="2.87666339663276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BAD4-41E0-85DB-3FBBCB0227C5}"/>
                </c:ext>
              </c:extLst>
            </c:dLbl>
            <c:dLbl>
              <c:idx val="11"/>
              <c:layout>
                <c:manualLayout>
                  <c:x val="-0.3054837783519954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BAD4-41E0-85DB-3FBBCB0227C5}"/>
                </c:ext>
              </c:extLst>
            </c:dLbl>
            <c:dLbl>
              <c:idx val="12"/>
              <c:layout>
                <c:manualLayout>
                  <c:x val="-0.29399942578237154"/>
                  <c:y val="1.0547643940370601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BAD4-41E0-85DB-3FBBCB0227C5}"/>
                </c:ext>
              </c:extLst>
            </c:dLbl>
            <c:dLbl>
              <c:idx val="13"/>
              <c:layout>
                <c:manualLayout>
                  <c:x val="-0.29285099052540919"/>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BAD4-41E0-85DB-3FBBCB0227C5}"/>
                </c:ext>
              </c:extLst>
            </c:dLbl>
            <c:dLbl>
              <c:idx val="14"/>
              <c:layout>
                <c:manualLayout>
                  <c:x val="-0.25150732127476316"/>
                  <c:y val="2.87666339663286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BAD4-41E0-85DB-3FBBCB0227C5}"/>
                </c:ext>
              </c:extLst>
            </c:dLbl>
            <c:dLbl>
              <c:idx val="15"/>
              <c:layout>
                <c:manualLayout>
                  <c:x val="-0.25150732127476316"/>
                  <c:y val="4.314995094949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BAD4-41E0-85DB-3FBBCB0227C5}"/>
                </c:ext>
              </c:extLst>
            </c:dLbl>
            <c:numFmt formatCode="#,##0\ &quot;€&quot;" sourceLinked="0"/>
            <c:spPr>
              <a:noFill/>
              <a:ln>
                <a:noFill/>
              </a:ln>
              <a:effectLst/>
            </c:spPr>
            <c:txPr>
              <a:bodyPr wrap="square" lIns="38100" tIns="19050" rIns="38100" bIns="19050" anchor="ctr">
                <a:spAutoFit/>
              </a:bodyPr>
              <a:lstStyle/>
              <a:p>
                <a:pPr>
                  <a:defRPr sz="1400" b="1">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mercados'!$H$34:$H$49</c:f>
              <c:numCache>
                <c:formatCode>#,##0</c:formatCode>
                <c:ptCount val="16"/>
                <c:pt idx="0">
                  <c:v>1536.0951384331763</c:v>
                </c:pt>
                <c:pt idx="1">
                  <c:v>1501.9774524037684</c:v>
                </c:pt>
                <c:pt idx="2">
                  <c:v>1352.4767204786083</c:v>
                </c:pt>
                <c:pt idx="3">
                  <c:v>1339.7685720810455</c:v>
                </c:pt>
                <c:pt idx="4">
                  <c:v>1292.3342920978782</c:v>
                </c:pt>
                <c:pt idx="5">
                  <c:v>1194.8195999975835</c:v>
                </c:pt>
                <c:pt idx="6">
                  <c:v>1156.7651163390624</c:v>
                </c:pt>
                <c:pt idx="7">
                  <c:v>1133.718328959174</c:v>
                </c:pt>
                <c:pt idx="8">
                  <c:v>1125.1486422527528</c:v>
                </c:pt>
                <c:pt idx="9">
                  <c:v>1113.9238822695067</c:v>
                </c:pt>
                <c:pt idx="10">
                  <c:v>1113.8587166813975</c:v>
                </c:pt>
                <c:pt idx="11">
                  <c:v>1104.0691084956436</c:v>
                </c:pt>
                <c:pt idx="12">
                  <c:v>1042.7523961054858</c:v>
                </c:pt>
                <c:pt idx="13">
                  <c:v>1038.2894392996031</c:v>
                </c:pt>
                <c:pt idx="14">
                  <c:v>826.23920511560266</c:v>
                </c:pt>
                <c:pt idx="15">
                  <c:v>818.03429619657413</c:v>
                </c:pt>
              </c:numCache>
            </c:numRef>
          </c:val>
          <c:extLst>
            <c:ext xmlns:c16="http://schemas.microsoft.com/office/drawing/2014/chart" uri="{C3380CC4-5D6E-409C-BE32-E72D297353CC}">
              <c16:uniqueId val="{00000047-BAD4-41E0-85DB-3FBBCB0227C5}"/>
            </c:ext>
          </c:extLst>
        </c:ser>
        <c:ser>
          <c:idx val="5"/>
          <c:order val="5"/>
          <c:tx>
            <c:v>var total</c:v>
          </c:tx>
          <c:spPr>
            <a:noFill/>
            <a:ln>
              <a:noFill/>
            </a:ln>
          </c:spPr>
          <c:invertIfNegative val="0"/>
          <c:dLbls>
            <c:dLbl>
              <c:idx val="0"/>
              <c:layout>
                <c:manualLayout>
                  <c:x val="-0.61441286247487803"/>
                  <c:y val="4.314995094949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BAD4-41E0-85DB-3FBBCB0227C5}"/>
                </c:ext>
              </c:extLst>
            </c:dLbl>
            <c:dLbl>
              <c:idx val="1"/>
              <c:layout>
                <c:manualLayout>
                  <c:x val="-3.7898363479758827E-2"/>
                  <c:y val="-2.87666339663278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9-BAD4-41E0-85DB-3FBBCB0227C5}"/>
                </c:ext>
              </c:extLst>
            </c:dLbl>
            <c:dLbl>
              <c:idx val="2"/>
              <c:layout>
                <c:manualLayout>
                  <c:x val="-0.54665518231409715"/>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A-BAD4-41E0-85DB-3FBBCB0227C5}"/>
                </c:ext>
              </c:extLst>
            </c:dLbl>
            <c:dLbl>
              <c:idx val="3"/>
              <c:layout>
                <c:manualLayout>
                  <c:x val="-0.54435831180017225"/>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B-BAD4-41E0-85DB-3FBBCB0227C5}"/>
                </c:ext>
              </c:extLst>
            </c:dLbl>
            <c:dLbl>
              <c:idx val="4"/>
              <c:layout>
                <c:manualLayout>
                  <c:x val="-0.52713178294573648"/>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BAD4-41E0-85DB-3FBBCB0227C5}"/>
                </c:ext>
              </c:extLst>
            </c:dLbl>
            <c:dLbl>
              <c:idx val="5"/>
              <c:layout>
                <c:manualLayout>
                  <c:x val="-0.48578811369509051"/>
                  <c:y val="5.75332679326552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D-BAD4-41E0-85DB-3FBBCB0227C5}"/>
                </c:ext>
              </c:extLst>
            </c:dLbl>
            <c:dLbl>
              <c:idx val="6"/>
              <c:layout>
                <c:manualLayout>
                  <c:x val="-3.9046798736721219E-2"/>
                  <c:y val="-5.75332679326552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BAD4-41E0-85DB-3FBBCB0227C5}"/>
                </c:ext>
              </c:extLst>
            </c:dLbl>
            <c:dLbl>
              <c:idx val="7"/>
              <c:layout>
                <c:manualLayout>
                  <c:x val="-0.46281940855584264"/>
                  <c:y val="5.75332679326563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BAD4-41E0-85DB-3FBBCB0227C5}"/>
                </c:ext>
              </c:extLst>
            </c:dLbl>
            <c:dLbl>
              <c:idx val="8"/>
              <c:layout>
                <c:manualLayout>
                  <c:x val="-0.46281940855584264"/>
                  <c:y val="2.8767766510971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BAD4-41E0-85DB-3FBBCB0227C5}"/>
                </c:ext>
              </c:extLst>
            </c:dLbl>
            <c:dLbl>
              <c:idx val="9"/>
              <c:layout>
                <c:manualLayout>
                  <c:x val="-4.0195233993683605E-2"/>
                  <c:y val="-4.314995094949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1-BAD4-41E0-85DB-3FBBCB0227C5}"/>
                </c:ext>
              </c:extLst>
            </c:dLbl>
            <c:dLbl>
              <c:idx val="10"/>
              <c:layout>
                <c:manualLayout>
                  <c:x val="-0.46052253804191789"/>
                  <c:y val="4.3149950949492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2-BAD4-41E0-85DB-3FBBCB0227C5}"/>
                </c:ext>
              </c:extLst>
            </c:dLbl>
            <c:dLbl>
              <c:idx val="11"/>
              <c:layout>
                <c:manualLayout>
                  <c:x val="-0.45478036175710596"/>
                  <c:y val="1.43833169831638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BAD4-41E0-85DB-3FBBCB0227C5}"/>
                </c:ext>
              </c:extLst>
            </c:dLbl>
            <c:dLbl>
              <c:idx val="12"/>
              <c:layout>
                <c:manualLayout>
                  <c:x val="-4.1343669250646038E-2"/>
                  <c:y val="-1.43833169831648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BAD4-41E0-85DB-3FBBCB0227C5}"/>
                </c:ext>
              </c:extLst>
            </c:dLbl>
            <c:dLbl>
              <c:idx val="13"/>
              <c:layout>
                <c:manualLayout>
                  <c:x val="-4.1343669250646038E-2"/>
                  <c:y val="-4.314995094949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BAD4-41E0-85DB-3FBBCB0227C5}"/>
                </c:ext>
              </c:extLst>
            </c:dLbl>
            <c:dLbl>
              <c:idx val="14"/>
              <c:layout>
                <c:manualLayout>
                  <c:x val="-0.35142118863049099"/>
                  <c:y val="2.87666339663286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BAD4-41E0-85DB-3FBBCB0227C5}"/>
                </c:ext>
              </c:extLst>
            </c:dLbl>
            <c:dLbl>
              <c:idx val="15"/>
              <c:layout>
                <c:manualLayout>
                  <c:x val="-0.34797588285960385"/>
                  <c:y val="1.43833169831648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7-BAD4-41E0-85DB-3FBBCB0227C5}"/>
                </c:ext>
              </c:extLst>
            </c:dLbl>
            <c:numFmt formatCode="0.0%" sourceLinked="0"/>
            <c:spPr>
              <a:noFill/>
              <a:ln>
                <a:noFill/>
              </a:ln>
              <a:effectLst/>
            </c:spPr>
            <c:txPr>
              <a:bodyPr wrap="square" lIns="38100" tIns="19050" rIns="38100" bIns="19050" anchor="ctr">
                <a:spAutoFit/>
              </a:bodyPr>
              <a:lstStyle/>
              <a:p>
                <a:pPr>
                  <a:defRPr sz="1400" b="1">
                    <a:solidFill>
                      <a:schemeClr val="tx1">
                        <a:lumMod val="65000"/>
                        <a:lumOff val="3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'gasto por mercados'!$B$34:$B$49</c:f>
              <c:strCache>
                <c:ptCount val="16"/>
                <c:pt idx="0">
                  <c:v>Suiza + Austria</c:v>
                </c:pt>
                <c:pt idx="1">
                  <c:v>Rusia</c:v>
                </c:pt>
                <c:pt idx="2">
                  <c:v>Noruega</c:v>
                </c:pt>
                <c:pt idx="3">
                  <c:v>Bélgica</c:v>
                </c:pt>
                <c:pt idx="4">
                  <c:v>Alemania</c:v>
                </c:pt>
                <c:pt idx="5">
                  <c:v>Holanda</c:v>
                </c:pt>
                <c:pt idx="6">
                  <c:v>Finlandia</c:v>
                </c:pt>
                <c:pt idx="7">
                  <c:v>Reino Unido</c:v>
                </c:pt>
                <c:pt idx="8">
                  <c:v>Todos los países</c:v>
                </c:pt>
                <c:pt idx="9">
                  <c:v>Suecia</c:v>
                </c:pt>
                <c:pt idx="10">
                  <c:v>Italia</c:v>
                </c:pt>
                <c:pt idx="11">
                  <c:v>Irlanda</c:v>
                </c:pt>
                <c:pt idx="12">
                  <c:v>Dinamarca</c:v>
                </c:pt>
                <c:pt idx="13">
                  <c:v>Francia</c:v>
                </c:pt>
                <c:pt idx="14">
                  <c:v>Península</c:v>
                </c:pt>
                <c:pt idx="15">
                  <c:v>España</c:v>
                </c:pt>
              </c:strCache>
            </c:strRef>
          </c:cat>
          <c:val>
            <c:numRef>
              <c:f>'gasto por mercados'!$K$34:$K$49</c:f>
              <c:numCache>
                <c:formatCode>0.0%</c:formatCode>
                <c:ptCount val="16"/>
                <c:pt idx="0">
                  <c:v>7.0657195853204291E-2</c:v>
                </c:pt>
                <c:pt idx="1">
                  <c:v>-2.1873831738702609E-2</c:v>
                </c:pt>
                <c:pt idx="2">
                  <c:v>0.13136276443344697</c:v>
                </c:pt>
                <c:pt idx="3">
                  <c:v>2.5512497826654323E-2</c:v>
                </c:pt>
                <c:pt idx="4">
                  <c:v>6.9379617629193868E-2</c:v>
                </c:pt>
                <c:pt idx="5">
                  <c:v>5.4359235323855337E-2</c:v>
                </c:pt>
                <c:pt idx="6">
                  <c:v>-5.4392004225136681E-3</c:v>
                </c:pt>
                <c:pt idx="7">
                  <c:v>0.14717607529216536</c:v>
                </c:pt>
                <c:pt idx="8">
                  <c:v>5.7854971766462482E-2</c:v>
                </c:pt>
                <c:pt idx="9">
                  <c:v>-2.6720941601843462E-2</c:v>
                </c:pt>
                <c:pt idx="10">
                  <c:v>5.636411100196681E-2</c:v>
                </c:pt>
                <c:pt idx="11">
                  <c:v>2.0798243269168681E-2</c:v>
                </c:pt>
                <c:pt idx="12">
                  <c:v>-2.1600683308719337E-2</c:v>
                </c:pt>
                <c:pt idx="13">
                  <c:v>-1.0385718408704725E-2</c:v>
                </c:pt>
                <c:pt idx="14">
                  <c:v>1.2560271866637329E-2</c:v>
                </c:pt>
                <c:pt idx="15">
                  <c:v>1.5281659281136228E-2</c:v>
                </c:pt>
              </c:numCache>
            </c:numRef>
          </c:val>
          <c:extLst>
            <c:ext xmlns:c16="http://schemas.microsoft.com/office/drawing/2014/chart" uri="{C3380CC4-5D6E-409C-BE32-E72D297353CC}">
              <c16:uniqueId val="{00000058-BAD4-41E0-85DB-3FBBCB0227C5}"/>
            </c:ext>
          </c:extLst>
        </c:ser>
        <c:dLbls>
          <c:showLegendKey val="0"/>
          <c:showVal val="0"/>
          <c:showCatName val="0"/>
          <c:showSerName val="0"/>
          <c:showPercent val="0"/>
          <c:showBubbleSize val="0"/>
        </c:dLbls>
        <c:gapWidth val="35"/>
        <c:overlap val="100"/>
        <c:axId val="-212045776"/>
        <c:axId val="-212046320"/>
      </c:barChart>
      <c:catAx>
        <c:axId val="-212030544"/>
        <c:scaling>
          <c:orientation val="maxMin"/>
        </c:scaling>
        <c:delete val="0"/>
        <c:axPos val="l"/>
        <c:numFmt formatCode="General" sourceLinked="0"/>
        <c:majorTickMark val="out"/>
        <c:minorTickMark val="none"/>
        <c:tickLblPos val="nextTo"/>
        <c:spPr>
          <a:ln>
            <a:noFill/>
          </a:ln>
        </c:spPr>
        <c:txPr>
          <a:bodyPr/>
          <a:lstStyle/>
          <a:p>
            <a:pPr>
              <a:defRPr sz="1400">
                <a:solidFill>
                  <a:schemeClr val="tx1">
                    <a:lumMod val="75000"/>
                    <a:lumOff val="25000"/>
                  </a:schemeClr>
                </a:solidFill>
              </a:defRPr>
            </a:pPr>
            <a:endParaRPr lang="es-ES"/>
          </a:p>
        </c:txPr>
        <c:crossAx val="-212063728"/>
        <c:crosses val="autoZero"/>
        <c:auto val="1"/>
        <c:lblAlgn val="ctr"/>
        <c:lblOffset val="1000"/>
        <c:noMultiLvlLbl val="0"/>
      </c:catAx>
      <c:valAx>
        <c:axId val="-212063728"/>
        <c:scaling>
          <c:orientation val="minMax"/>
        </c:scaling>
        <c:delete val="1"/>
        <c:axPos val="t"/>
        <c:numFmt formatCode="General" sourceLinked="1"/>
        <c:majorTickMark val="out"/>
        <c:minorTickMark val="none"/>
        <c:tickLblPos val="none"/>
        <c:crossAx val="-212030544"/>
        <c:crosses val="autoZero"/>
        <c:crossBetween val="between"/>
      </c:valAx>
      <c:valAx>
        <c:axId val="-212046320"/>
        <c:scaling>
          <c:orientation val="minMax"/>
        </c:scaling>
        <c:delete val="0"/>
        <c:axPos val="t"/>
        <c:numFmt formatCode="0.0%" sourceLinked="1"/>
        <c:majorTickMark val="out"/>
        <c:minorTickMark val="none"/>
        <c:tickLblPos val="none"/>
        <c:spPr>
          <a:noFill/>
          <a:ln>
            <a:noFill/>
          </a:ln>
        </c:spPr>
        <c:crossAx val="-212045776"/>
        <c:crosses val="autoZero"/>
        <c:crossBetween val="between"/>
      </c:valAx>
      <c:catAx>
        <c:axId val="-212045776"/>
        <c:scaling>
          <c:orientation val="maxMin"/>
        </c:scaling>
        <c:delete val="0"/>
        <c:axPos val="r"/>
        <c:numFmt formatCode="General" sourceLinked="1"/>
        <c:majorTickMark val="out"/>
        <c:minorTickMark val="none"/>
        <c:tickLblPos val="none"/>
        <c:spPr>
          <a:ln>
            <a:noFill/>
          </a:ln>
        </c:spPr>
        <c:crossAx val="-212046320"/>
        <c:crosses val="max"/>
        <c:auto val="1"/>
        <c:lblAlgn val="ctr"/>
        <c:lblOffset val="100"/>
        <c:noMultiLvlLbl val="0"/>
      </c:catAx>
      <c:spPr>
        <a:noFill/>
      </c:spPr>
    </c:plotArea>
    <c:legend>
      <c:legendPos val="t"/>
      <c:legendEntry>
        <c:idx val="3"/>
        <c:delete val="1"/>
      </c:legendEntry>
      <c:legendEntry>
        <c:idx val="4"/>
        <c:delete val="1"/>
      </c:legendEntry>
      <c:legendEntry>
        <c:idx val="5"/>
        <c:delete val="1"/>
      </c:legendEntry>
      <c:layout>
        <c:manualLayout>
          <c:xMode val="edge"/>
          <c:yMode val="edge"/>
          <c:x val="0"/>
          <c:y val="6.6191571738662136E-2"/>
          <c:w val="0.27901107968739047"/>
          <c:h val="2.949089626638537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diario por mercados'!$B$3:$AU$3</c:f>
          <c:strCache>
            <c:ptCount val="46"/>
            <c:pt idx="0">
              <c:v>Gasto medio por turista y día según mercados (euros/ persona/día)</c:v>
            </c:pt>
          </c:strCache>
        </c:strRef>
      </c:tx>
      <c:layout>
        <c:manualLayout>
          <c:xMode val="edge"/>
          <c:yMode val="edge"/>
          <c:x val="1.9227537181444967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1276622072900827"/>
          <c:w val="0.74116994024445804"/>
          <c:h val="0.84955997776029002"/>
        </c:manualLayout>
      </c:layout>
      <c:barChart>
        <c:barDir val="bar"/>
        <c:grouping val="clustered"/>
        <c:varyColors val="0"/>
        <c:ser>
          <c:idx val="2"/>
          <c:order val="0"/>
          <c:tx>
            <c:strRef>
              <c:f>'gasto diario por mercados'!$F$33</c:f>
              <c:strCache>
                <c:ptCount val="1"/>
                <c:pt idx="0">
                  <c:v>Origen</c:v>
                </c:pt>
              </c:strCache>
            </c:strRef>
          </c:tx>
          <c:spPr>
            <a:solidFill>
              <a:schemeClr val="accent6"/>
            </a:solidFill>
            <a:scene3d>
              <a:camera prst="orthographicFront"/>
              <a:lightRig rig="threePt" dir="t"/>
            </a:scene3d>
            <a:sp3d/>
          </c:spPr>
          <c:invertIfNegative val="0"/>
          <c:dPt>
            <c:idx val="11"/>
            <c:invertIfNegative val="0"/>
            <c:bubble3D val="0"/>
            <c:extLst>
              <c:ext xmlns:c16="http://schemas.microsoft.com/office/drawing/2014/chart" uri="{C3380CC4-5D6E-409C-BE32-E72D297353CC}">
                <c16:uniqueId val="{00000000-53D5-439C-97C8-6C81EA31FFE4}"/>
              </c:ext>
            </c:extLst>
          </c:dPt>
          <c:dLbls>
            <c:numFmt formatCode="#,##0.0" sourceLinked="0"/>
            <c:spPr>
              <a:noFill/>
              <a:ln>
                <a:noFill/>
              </a:ln>
              <a:effectLst/>
            </c:spPr>
            <c:txPr>
              <a:bodyPr/>
              <a:lstStyle/>
              <a:p>
                <a:pPr>
                  <a:defRPr sz="12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mercados'!$F$34:$F$49</c:f>
              <c:numCache>
                <c:formatCode>#,##0.0</c:formatCode>
                <c:ptCount val="16"/>
                <c:pt idx="0">
                  <c:v>102.32218585542108</c:v>
                </c:pt>
                <c:pt idx="1">
                  <c:v>68.567133247435436</c:v>
                </c:pt>
                <c:pt idx="2">
                  <c:v>89.171624155155385</c:v>
                </c:pt>
                <c:pt idx="3">
                  <c:v>85.502258377854773</c:v>
                </c:pt>
                <c:pt idx="4">
                  <c:v>82.659060760886646</c:v>
                </c:pt>
                <c:pt idx="5">
                  <c:v>82.501015603082266</c:v>
                </c:pt>
                <c:pt idx="6">
                  <c:v>84.18503923292937</c:v>
                </c:pt>
                <c:pt idx="7">
                  <c:v>78.652075961596296</c:v>
                </c:pt>
                <c:pt idx="8">
                  <c:v>76.380484610325709</c:v>
                </c:pt>
                <c:pt idx="9">
                  <c:v>68.829866429058796</c:v>
                </c:pt>
                <c:pt idx="10">
                  <c:v>68.602981356727028</c:v>
                </c:pt>
                <c:pt idx="11">
                  <c:v>70.12486719940965</c:v>
                </c:pt>
                <c:pt idx="12">
                  <c:v>54.654461286974922</c:v>
                </c:pt>
                <c:pt idx="13">
                  <c:v>73.422102558007992</c:v>
                </c:pt>
                <c:pt idx="14">
                  <c:v>72.316451409157395</c:v>
                </c:pt>
                <c:pt idx="15">
                  <c:v>66.909797281291063</c:v>
                </c:pt>
              </c:numCache>
            </c:numRef>
          </c:val>
          <c:extLst>
            <c:ext xmlns:c16="http://schemas.microsoft.com/office/drawing/2014/chart" uri="{C3380CC4-5D6E-409C-BE32-E72D297353CC}">
              <c16:uniqueId val="{00000001-53D5-439C-97C8-6C81EA31FFE4}"/>
            </c:ext>
          </c:extLst>
        </c:ser>
        <c:ser>
          <c:idx val="0"/>
          <c:order val="1"/>
          <c:tx>
            <c:strRef>
              <c:f>'gasto diario por mercados'!$G$33</c:f>
              <c:strCache>
                <c:ptCount val="1"/>
                <c:pt idx="0">
                  <c:v>Destino</c:v>
                </c:pt>
              </c:strCache>
            </c:strRef>
          </c:tx>
          <c:spPr>
            <a:solidFill>
              <a:schemeClr val="accent6">
                <a:lumMod val="75000"/>
              </a:schemeClr>
            </a:solidFill>
          </c:spPr>
          <c:invertIfNegative val="0"/>
          <c:dLbls>
            <c:numFmt formatCode="#,##0.0" sourceLinked="0"/>
            <c:spPr>
              <a:noFill/>
              <a:ln>
                <a:noFill/>
              </a:ln>
              <a:effectLst/>
            </c:spPr>
            <c:txPr>
              <a:bodyPr/>
              <a:lstStyle/>
              <a:p>
                <a:pPr>
                  <a:defRPr sz="1200">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mercados'!$G$34:$G$49</c:f>
              <c:numCache>
                <c:formatCode>#,##0.0</c:formatCode>
                <c:ptCount val="16"/>
                <c:pt idx="0">
                  <c:v>40.70408361632439</c:v>
                </c:pt>
                <c:pt idx="1">
                  <c:v>58.613305088873219</c:v>
                </c:pt>
                <c:pt idx="2">
                  <c:v>37.451745603901955</c:v>
                </c:pt>
                <c:pt idx="3">
                  <c:v>39.610130037805533</c:v>
                </c:pt>
                <c:pt idx="4">
                  <c:v>40.026475746945685</c:v>
                </c:pt>
                <c:pt idx="5">
                  <c:v>39.081847629249886</c:v>
                </c:pt>
                <c:pt idx="6">
                  <c:v>35.784178990522648</c:v>
                </c:pt>
                <c:pt idx="7">
                  <c:v>40.085214643371877</c:v>
                </c:pt>
                <c:pt idx="8">
                  <c:v>39.805978530376997</c:v>
                </c:pt>
                <c:pt idx="9">
                  <c:v>44.971528702138123</c:v>
                </c:pt>
                <c:pt idx="10">
                  <c:v>45.138793045326707</c:v>
                </c:pt>
                <c:pt idx="11">
                  <c:v>43.298134326232926</c:v>
                </c:pt>
                <c:pt idx="12">
                  <c:v>59.281712074709432</c:v>
                </c:pt>
                <c:pt idx="13">
                  <c:v>37.214225027309155</c:v>
                </c:pt>
                <c:pt idx="14">
                  <c:v>32.123509845408933</c:v>
                </c:pt>
                <c:pt idx="15">
                  <c:v>33.576191251995006</c:v>
                </c:pt>
              </c:numCache>
            </c:numRef>
          </c:val>
          <c:extLst>
            <c:ext xmlns:c16="http://schemas.microsoft.com/office/drawing/2014/chart" uri="{C3380CC4-5D6E-409C-BE32-E72D297353CC}">
              <c16:uniqueId val="{00000002-53D5-439C-97C8-6C81EA31FFE4}"/>
            </c:ext>
          </c:extLst>
        </c:ser>
        <c:dLbls>
          <c:showLegendKey val="0"/>
          <c:showVal val="0"/>
          <c:showCatName val="0"/>
          <c:showSerName val="0"/>
          <c:showPercent val="0"/>
          <c:showBubbleSize val="0"/>
        </c:dLbls>
        <c:gapWidth val="35"/>
        <c:axId val="-212051760"/>
        <c:axId val="-212030000"/>
      </c:barChart>
      <c:barChart>
        <c:barDir val="bar"/>
        <c:grouping val="clustered"/>
        <c:varyColors val="0"/>
        <c:ser>
          <c:idx val="3"/>
          <c:order val="2"/>
          <c:tx>
            <c:strRef>
              <c:f>'gasto diario por mercados'!$I$32:$J$32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4-53D5-439C-97C8-6C81EA31FFE4}"/>
              </c:ext>
            </c:extLst>
          </c:dPt>
          <c:dPt>
            <c:idx val="1"/>
            <c:invertIfNegative val="0"/>
            <c:bubble3D val="0"/>
            <c:spPr>
              <a:noFill/>
            </c:spPr>
            <c:extLst>
              <c:ext xmlns:c16="http://schemas.microsoft.com/office/drawing/2014/chart" uri="{C3380CC4-5D6E-409C-BE32-E72D297353CC}">
                <c16:uniqueId val="{00000006-53D5-439C-97C8-6C81EA31FFE4}"/>
              </c:ext>
            </c:extLst>
          </c:dPt>
          <c:dPt>
            <c:idx val="2"/>
            <c:invertIfNegative val="0"/>
            <c:bubble3D val="0"/>
            <c:spPr>
              <a:noFill/>
            </c:spPr>
            <c:extLst>
              <c:ext xmlns:c16="http://schemas.microsoft.com/office/drawing/2014/chart" uri="{C3380CC4-5D6E-409C-BE32-E72D297353CC}">
                <c16:uniqueId val="{00000008-53D5-439C-97C8-6C81EA31FFE4}"/>
              </c:ext>
            </c:extLst>
          </c:dPt>
          <c:dPt>
            <c:idx val="3"/>
            <c:invertIfNegative val="0"/>
            <c:bubble3D val="0"/>
            <c:spPr>
              <a:noFill/>
            </c:spPr>
            <c:extLst>
              <c:ext xmlns:c16="http://schemas.microsoft.com/office/drawing/2014/chart" uri="{C3380CC4-5D6E-409C-BE32-E72D297353CC}">
                <c16:uniqueId val="{0000000A-53D5-439C-97C8-6C81EA31FFE4}"/>
              </c:ext>
            </c:extLst>
          </c:dPt>
          <c:dPt>
            <c:idx val="4"/>
            <c:invertIfNegative val="0"/>
            <c:bubble3D val="0"/>
            <c:spPr>
              <a:noFill/>
            </c:spPr>
            <c:extLst>
              <c:ext xmlns:c16="http://schemas.microsoft.com/office/drawing/2014/chart" uri="{C3380CC4-5D6E-409C-BE32-E72D297353CC}">
                <c16:uniqueId val="{0000000C-53D5-439C-97C8-6C81EA31FFE4}"/>
              </c:ext>
            </c:extLst>
          </c:dPt>
          <c:dPt>
            <c:idx val="5"/>
            <c:invertIfNegative val="0"/>
            <c:bubble3D val="0"/>
            <c:spPr>
              <a:noFill/>
            </c:spPr>
            <c:extLst>
              <c:ext xmlns:c16="http://schemas.microsoft.com/office/drawing/2014/chart" uri="{C3380CC4-5D6E-409C-BE32-E72D297353CC}">
                <c16:uniqueId val="{0000000E-53D5-439C-97C8-6C81EA31FFE4}"/>
              </c:ext>
            </c:extLst>
          </c:dPt>
          <c:dPt>
            <c:idx val="6"/>
            <c:invertIfNegative val="0"/>
            <c:bubble3D val="0"/>
            <c:spPr>
              <a:noFill/>
            </c:spPr>
            <c:extLst>
              <c:ext xmlns:c16="http://schemas.microsoft.com/office/drawing/2014/chart" uri="{C3380CC4-5D6E-409C-BE32-E72D297353CC}">
                <c16:uniqueId val="{00000010-53D5-439C-97C8-6C81EA31FFE4}"/>
              </c:ext>
            </c:extLst>
          </c:dPt>
          <c:dPt>
            <c:idx val="7"/>
            <c:invertIfNegative val="0"/>
            <c:bubble3D val="0"/>
            <c:spPr>
              <a:noFill/>
            </c:spPr>
            <c:extLst>
              <c:ext xmlns:c16="http://schemas.microsoft.com/office/drawing/2014/chart" uri="{C3380CC4-5D6E-409C-BE32-E72D297353CC}">
                <c16:uniqueId val="{00000012-53D5-439C-97C8-6C81EA31FFE4}"/>
              </c:ext>
            </c:extLst>
          </c:dPt>
          <c:dPt>
            <c:idx val="8"/>
            <c:invertIfNegative val="0"/>
            <c:bubble3D val="0"/>
            <c:spPr>
              <a:noFill/>
            </c:spPr>
            <c:extLst>
              <c:ext xmlns:c16="http://schemas.microsoft.com/office/drawing/2014/chart" uri="{C3380CC4-5D6E-409C-BE32-E72D297353CC}">
                <c16:uniqueId val="{00000014-53D5-439C-97C8-6C81EA31FFE4}"/>
              </c:ext>
            </c:extLst>
          </c:dPt>
          <c:dPt>
            <c:idx val="9"/>
            <c:invertIfNegative val="0"/>
            <c:bubble3D val="0"/>
            <c:spPr>
              <a:noFill/>
            </c:spPr>
            <c:extLst>
              <c:ext xmlns:c16="http://schemas.microsoft.com/office/drawing/2014/chart" uri="{C3380CC4-5D6E-409C-BE32-E72D297353CC}">
                <c16:uniqueId val="{00000016-53D5-439C-97C8-6C81EA31FFE4}"/>
              </c:ext>
            </c:extLst>
          </c:dPt>
          <c:dPt>
            <c:idx val="10"/>
            <c:invertIfNegative val="0"/>
            <c:bubble3D val="0"/>
            <c:spPr>
              <a:noFill/>
            </c:spPr>
            <c:extLst>
              <c:ext xmlns:c16="http://schemas.microsoft.com/office/drawing/2014/chart" uri="{C3380CC4-5D6E-409C-BE32-E72D297353CC}">
                <c16:uniqueId val="{00000018-53D5-439C-97C8-6C81EA31FFE4}"/>
              </c:ext>
            </c:extLst>
          </c:dPt>
          <c:dPt>
            <c:idx val="11"/>
            <c:invertIfNegative val="0"/>
            <c:bubble3D val="0"/>
            <c:spPr>
              <a:noFill/>
            </c:spPr>
            <c:extLst>
              <c:ext xmlns:c16="http://schemas.microsoft.com/office/drawing/2014/chart" uri="{C3380CC4-5D6E-409C-BE32-E72D297353CC}">
                <c16:uniqueId val="{0000001A-53D5-439C-97C8-6C81EA31FFE4}"/>
              </c:ext>
            </c:extLst>
          </c:dPt>
          <c:dPt>
            <c:idx val="12"/>
            <c:invertIfNegative val="0"/>
            <c:bubble3D val="0"/>
            <c:spPr>
              <a:noFill/>
            </c:spPr>
            <c:extLst>
              <c:ext xmlns:c16="http://schemas.microsoft.com/office/drawing/2014/chart" uri="{C3380CC4-5D6E-409C-BE32-E72D297353CC}">
                <c16:uniqueId val="{0000001C-53D5-439C-97C8-6C81EA31FFE4}"/>
              </c:ext>
            </c:extLst>
          </c:dPt>
          <c:dPt>
            <c:idx val="13"/>
            <c:invertIfNegative val="0"/>
            <c:bubble3D val="0"/>
            <c:spPr>
              <a:noFill/>
            </c:spPr>
            <c:extLst>
              <c:ext xmlns:c16="http://schemas.microsoft.com/office/drawing/2014/chart" uri="{C3380CC4-5D6E-409C-BE32-E72D297353CC}">
                <c16:uniqueId val="{0000001E-53D5-439C-97C8-6C81EA31FFE4}"/>
              </c:ext>
            </c:extLst>
          </c:dPt>
          <c:dPt>
            <c:idx val="14"/>
            <c:invertIfNegative val="0"/>
            <c:bubble3D val="0"/>
            <c:spPr>
              <a:noFill/>
            </c:spPr>
            <c:extLst>
              <c:ext xmlns:c16="http://schemas.microsoft.com/office/drawing/2014/chart" uri="{C3380CC4-5D6E-409C-BE32-E72D297353CC}">
                <c16:uniqueId val="{00000020-53D5-439C-97C8-6C81EA31FFE4}"/>
              </c:ext>
            </c:extLst>
          </c:dPt>
          <c:dPt>
            <c:idx val="15"/>
            <c:invertIfNegative val="0"/>
            <c:bubble3D val="0"/>
            <c:spPr>
              <a:noFill/>
            </c:spPr>
            <c:extLst>
              <c:ext xmlns:c16="http://schemas.microsoft.com/office/drawing/2014/chart" uri="{C3380CC4-5D6E-409C-BE32-E72D297353CC}">
                <c16:uniqueId val="{00000022-53D5-439C-97C8-6C81EA31FFE4}"/>
              </c:ext>
            </c:extLst>
          </c:dPt>
          <c:dPt>
            <c:idx val="17"/>
            <c:invertIfNegative val="0"/>
            <c:bubble3D val="0"/>
            <c:spPr>
              <a:noFill/>
            </c:spPr>
            <c:extLst>
              <c:ext xmlns:c16="http://schemas.microsoft.com/office/drawing/2014/chart" uri="{C3380CC4-5D6E-409C-BE32-E72D297353CC}">
                <c16:uniqueId val="{00000026-53D5-439C-97C8-6C81EA31FFE4}"/>
              </c:ext>
            </c:extLst>
          </c:dPt>
          <c:dLbls>
            <c:dLbl>
              <c:idx val="1"/>
              <c:layout>
                <c:manualLayout>
                  <c:x val="-6.700406904909775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D5-439C-97C8-6C81EA31FFE4}"/>
                </c:ext>
              </c:extLst>
            </c:dLbl>
            <c:dLbl>
              <c:idx val="2"/>
              <c:layout>
                <c:manualLayout>
                  <c:x val="-7.821348524099826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3D5-439C-97C8-6C81EA31FFE4}"/>
                </c:ext>
              </c:extLst>
            </c:dLbl>
            <c:dLbl>
              <c:idx val="4"/>
              <c:layout>
                <c:manualLayout>
                  <c:x val="-6.703426850997172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3D5-439C-97C8-6C81EA31FFE4}"/>
                </c:ext>
              </c:extLst>
            </c:dLbl>
            <c:dLbl>
              <c:idx val="5"/>
              <c:layout>
                <c:manualLayout>
                  <c:x val="-6.500975573888233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3D5-439C-97C8-6C81EA31FFE4}"/>
                </c:ext>
              </c:extLst>
            </c:dLbl>
            <c:dLbl>
              <c:idx val="6"/>
              <c:layout>
                <c:manualLayout>
                  <c:x val="-6.687949627299262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3D5-439C-97C8-6C81EA31FFE4}"/>
                </c:ext>
              </c:extLst>
            </c:dLbl>
            <c:dLbl>
              <c:idx val="7"/>
              <c:layout>
                <c:manualLayout>
                  <c:x val="-7.778314292354415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3D5-439C-97C8-6C81EA31FFE4}"/>
                </c:ext>
              </c:extLst>
            </c:dLbl>
            <c:dLbl>
              <c:idx val="8"/>
              <c:layout>
                <c:manualLayout>
                  <c:x val="-6.2701958894594734E-2"/>
                  <c:y val="-5.271926275516984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3D5-439C-97C8-6C81EA31FFE4}"/>
                </c:ext>
              </c:extLst>
            </c:dLbl>
            <c:dLbl>
              <c:idx val="13"/>
              <c:layout>
                <c:manualLayout>
                  <c:x val="-6.719872426973108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3D5-439C-97C8-6C81EA31FFE4}"/>
                </c:ext>
              </c:extLst>
            </c:dLbl>
            <c:numFmt formatCode="0.0%" sourceLinked="0"/>
            <c:spPr>
              <a:solidFill>
                <a:schemeClr val="bg1">
                  <a:lumMod val="65000"/>
                </a:schemeClr>
              </a:solidFill>
            </c:spPr>
            <c:txPr>
              <a:bodyPr/>
              <a:lstStyle/>
              <a:p>
                <a:pPr>
                  <a:defRPr sz="105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mercados'!$I$34:$I$49</c:f>
              <c:numCache>
                <c:formatCode>0.0%</c:formatCode>
                <c:ptCount val="16"/>
                <c:pt idx="0">
                  <c:v>-9.2847696871489305E-2</c:v>
                </c:pt>
                <c:pt idx="1">
                  <c:v>5.7162466592360461E-2</c:v>
                </c:pt>
                <c:pt idx="2">
                  <c:v>0.20587428795166263</c:v>
                </c:pt>
                <c:pt idx="3">
                  <c:v>-7.1580995585357465E-3</c:v>
                </c:pt>
                <c:pt idx="4">
                  <c:v>6.2889961664467808E-2</c:v>
                </c:pt>
                <c:pt idx="5">
                  <c:v>7.4197401149739939E-2</c:v>
                </c:pt>
                <c:pt idx="6">
                  <c:v>3.3638728877714463E-2</c:v>
                </c:pt>
                <c:pt idx="7">
                  <c:v>0.12459868918265182</c:v>
                </c:pt>
                <c:pt idx="8">
                  <c:v>3.2007171130422396E-2</c:v>
                </c:pt>
                <c:pt idx="9">
                  <c:v>-3.2702844159846922E-2</c:v>
                </c:pt>
                <c:pt idx="10">
                  <c:v>-3.0820145529908305E-2</c:v>
                </c:pt>
                <c:pt idx="11">
                  <c:v>-1.8908798232926793E-2</c:v>
                </c:pt>
                <c:pt idx="12">
                  <c:v>-0.2338538514777545</c:v>
                </c:pt>
                <c:pt idx="13">
                  <c:v>9.3946387540798426E-2</c:v>
                </c:pt>
                <c:pt idx="14">
                  <c:v>-3.4018334534842598E-2</c:v>
                </c:pt>
                <c:pt idx="15">
                  <c:v>-0.20879549602311098</c:v>
                </c:pt>
              </c:numCache>
            </c:numRef>
          </c:val>
          <c:extLst>
            <c:ext xmlns:c16="http://schemas.microsoft.com/office/drawing/2014/chart" uri="{C3380CC4-5D6E-409C-BE32-E72D297353CC}">
              <c16:uniqueId val="{00000027-53D5-439C-97C8-6C81EA31FFE4}"/>
            </c:ext>
          </c:extLst>
        </c:ser>
        <c:ser>
          <c:idx val="1"/>
          <c:order val="3"/>
          <c:tx>
            <c:strRef>
              <c:f>'gasto diario por mercados'!$I$32:$J$32</c:f>
              <c:strCache>
                <c:ptCount val="1"/>
                <c:pt idx="0">
                  <c:v>Var. 15/14</c:v>
                </c:pt>
              </c:strCache>
            </c:strRef>
          </c:tx>
          <c:invertIfNegative val="0"/>
          <c:dLbls>
            <c:dLbl>
              <c:idx val="2"/>
              <c:layout>
                <c:manualLayout>
                  <c:x val="-6.4637186303100169E-2"/>
                  <c:y val="2.635963137758492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53D5-439C-97C8-6C81EA31FFE4}"/>
                </c:ext>
              </c:extLst>
            </c:dLbl>
            <c:dLbl>
              <c:idx val="3"/>
              <c:layout>
                <c:manualLayout>
                  <c:x val="-6.2612509404506064E-2"/>
                  <c:y val="5.271926275516984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3D5-439C-97C8-6C81EA31FFE4}"/>
                </c:ext>
              </c:extLst>
            </c:dLbl>
            <c:dLbl>
              <c:idx val="4"/>
              <c:layout>
                <c:manualLayout>
                  <c:x val="-6.2757433991200179E-2"/>
                  <c:y val="5.271926275516984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3D5-439C-97C8-6C81EA31FFE4}"/>
                </c:ext>
              </c:extLst>
            </c:dLbl>
            <c:dLbl>
              <c:idx val="5"/>
              <c:layout>
                <c:manualLayout>
                  <c:x val="-6.2852792071459843E-2"/>
                  <c:y val="5.271926275516984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3D5-439C-97C8-6C81EA31FFE4}"/>
                </c:ext>
              </c:extLst>
            </c:dLbl>
            <c:dLbl>
              <c:idx val="7"/>
              <c:layout>
                <c:manualLayout>
                  <c:x val="-6.497299117781836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3D5-439C-97C8-6C81EA31FFE4}"/>
                </c:ext>
              </c:extLst>
            </c:dLbl>
            <c:dLbl>
              <c:idx val="8"/>
              <c:layout>
                <c:manualLayout>
                  <c:x val="-6.263532312766628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3D5-439C-97C8-6C81EA31FFE4}"/>
                </c:ext>
              </c:extLst>
            </c:dLbl>
            <c:dLbl>
              <c:idx val="9"/>
              <c:layout>
                <c:manualLayout>
                  <c:x val="-6.490225222327117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3D5-439C-97C8-6C81EA31FFE4}"/>
                </c:ext>
              </c:extLst>
            </c:dLbl>
            <c:dLbl>
              <c:idx val="10"/>
              <c:layout>
                <c:manualLayout>
                  <c:x val="-6.4887480747843687E-2"/>
                  <c:y val="1.054385255103397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3D5-439C-97C8-6C81EA31FFE4}"/>
                </c:ext>
              </c:extLst>
            </c:dLbl>
            <c:dLbl>
              <c:idx val="12"/>
              <c:layout>
                <c:manualLayout>
                  <c:x val="-6.697075116563354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3D5-439C-97C8-6C81EA31FFE4}"/>
                </c:ext>
              </c:extLst>
            </c:dLbl>
            <c:dLbl>
              <c:idx val="14"/>
              <c:layout>
                <c:manualLayout>
                  <c:x val="-7.105407935630506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3D5-439C-97C8-6C81EA31FFE4}"/>
                </c:ext>
              </c:extLst>
            </c:dLbl>
            <c:numFmt formatCode="0.0%" sourceLinked="0"/>
            <c:spPr>
              <a:solidFill>
                <a:schemeClr val="bg1">
                  <a:lumMod val="85000"/>
                </a:schemeClr>
              </a:solidFill>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mercados'!$J$34:$J$49</c:f>
              <c:numCache>
                <c:formatCode>0.0%</c:formatCode>
                <c:ptCount val="16"/>
                <c:pt idx="0">
                  <c:v>-0.12575678619307396</c:v>
                </c:pt>
                <c:pt idx="1">
                  <c:v>-1.4507533998482702E-2</c:v>
                </c:pt>
                <c:pt idx="2">
                  <c:v>3.8235701952686885E-3</c:v>
                </c:pt>
                <c:pt idx="3">
                  <c:v>1.51031600771101E-2</c:v>
                </c:pt>
                <c:pt idx="4">
                  <c:v>4.2486370970485687E-2</c:v>
                </c:pt>
                <c:pt idx="5">
                  <c:v>6.0480544062193387E-2</c:v>
                </c:pt>
                <c:pt idx="6">
                  <c:v>-2.9084835963339772E-2</c:v>
                </c:pt>
                <c:pt idx="7">
                  <c:v>6.723382461187466E-2</c:v>
                </c:pt>
                <c:pt idx="8">
                  <c:v>1.9418089374815706E-2</c:v>
                </c:pt>
                <c:pt idx="9">
                  <c:v>5.3884371649419505E-2</c:v>
                </c:pt>
                <c:pt idx="10">
                  <c:v>5.1094957441055744E-2</c:v>
                </c:pt>
                <c:pt idx="11">
                  <c:v>-0.10805033876779668</c:v>
                </c:pt>
                <c:pt idx="12">
                  <c:v>5.0883254001846456E-2</c:v>
                </c:pt>
                <c:pt idx="13">
                  <c:v>-6.4034490393473087E-3</c:v>
                </c:pt>
                <c:pt idx="14">
                  <c:v>3.47198512608764E-2</c:v>
                </c:pt>
                <c:pt idx="15">
                  <c:v>-4.7680580759157931E-2</c:v>
                </c:pt>
              </c:numCache>
            </c:numRef>
          </c:val>
          <c:extLst>
            <c:ext xmlns:c16="http://schemas.microsoft.com/office/drawing/2014/chart" uri="{C3380CC4-5D6E-409C-BE32-E72D297353CC}">
              <c16:uniqueId val="{00000033-53D5-439C-97C8-6C81EA31FFE4}"/>
            </c:ext>
          </c:extLst>
        </c:ser>
        <c:dLbls>
          <c:showLegendKey val="0"/>
          <c:showVal val="0"/>
          <c:showCatName val="0"/>
          <c:showSerName val="0"/>
          <c:showPercent val="0"/>
          <c:showBubbleSize val="0"/>
        </c:dLbls>
        <c:gapWidth val="10"/>
        <c:axId val="-212044688"/>
        <c:axId val="-212062640"/>
      </c:barChart>
      <c:catAx>
        <c:axId val="-21205176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30000"/>
        <c:crosses val="autoZero"/>
        <c:auto val="1"/>
        <c:lblAlgn val="ctr"/>
        <c:lblOffset val="1000"/>
        <c:noMultiLvlLbl val="0"/>
      </c:catAx>
      <c:valAx>
        <c:axId val="-212030000"/>
        <c:scaling>
          <c:orientation val="minMax"/>
        </c:scaling>
        <c:delete val="1"/>
        <c:axPos val="t"/>
        <c:numFmt formatCode="#,##0.0" sourceLinked="1"/>
        <c:majorTickMark val="out"/>
        <c:minorTickMark val="none"/>
        <c:tickLblPos val="none"/>
        <c:crossAx val="-212051760"/>
        <c:crosses val="autoZero"/>
        <c:crossBetween val="between"/>
      </c:valAx>
      <c:valAx>
        <c:axId val="-212062640"/>
        <c:scaling>
          <c:orientation val="minMax"/>
        </c:scaling>
        <c:delete val="1"/>
        <c:axPos val="t"/>
        <c:numFmt formatCode="0.0%" sourceLinked="1"/>
        <c:majorTickMark val="out"/>
        <c:minorTickMark val="none"/>
        <c:tickLblPos val="none"/>
        <c:crossAx val="-212044688"/>
        <c:crosses val="autoZero"/>
        <c:crossBetween val="between"/>
      </c:valAx>
      <c:catAx>
        <c:axId val="-212044688"/>
        <c:scaling>
          <c:orientation val="maxMin"/>
        </c:scaling>
        <c:delete val="1"/>
        <c:axPos val="r"/>
        <c:numFmt formatCode="General" sourceLinked="1"/>
        <c:majorTickMark val="out"/>
        <c:minorTickMark val="none"/>
        <c:tickLblPos val="none"/>
        <c:crossAx val="-212062640"/>
        <c:crosses val="max"/>
        <c:auto val="1"/>
        <c:lblAlgn val="ctr"/>
        <c:lblOffset val="100"/>
        <c:noMultiLvlLbl val="0"/>
      </c:catAx>
      <c:spPr>
        <a:noFill/>
      </c:spPr>
    </c:plotArea>
    <c:legend>
      <c:legendPos val="t"/>
      <c:legendEntry>
        <c:idx val="3"/>
        <c:delete val="1"/>
      </c:legendEntry>
      <c:layout>
        <c:manualLayout>
          <c:xMode val="edge"/>
          <c:yMode val="edge"/>
          <c:x val="4.1688386206461901E-3"/>
          <c:y val="6.7639218105053078E-2"/>
          <c:w val="0.40338650845650553"/>
          <c:h val="2.949089626638537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diario por mercados'!$B$3:$AU$3</c:f>
          <c:strCache>
            <c:ptCount val="46"/>
            <c:pt idx="0">
              <c:v>Gasto medio por turista y día según mercados (euros/ persona/día)</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0446370560269114"/>
          <c:y val="0.13720653786311929"/>
          <c:w val="0.7918919566578726"/>
          <c:h val="0.82511970430618387"/>
        </c:manualLayout>
      </c:layout>
      <c:barChart>
        <c:barDir val="bar"/>
        <c:grouping val="stacked"/>
        <c:varyColors val="0"/>
        <c:ser>
          <c:idx val="2"/>
          <c:order val="0"/>
          <c:tx>
            <c:strRef>
              <c:f>'gasto diario por mercados'!$F$33</c:f>
              <c:strCache>
                <c:ptCount val="1"/>
                <c:pt idx="0">
                  <c:v>Origen</c:v>
                </c:pt>
              </c:strCache>
            </c:strRef>
          </c:tx>
          <c:spPr>
            <a:solidFill>
              <a:schemeClr val="accent6"/>
            </a:solidFill>
            <a:ln>
              <a:solidFill>
                <a:schemeClr val="accent6"/>
              </a:solidFill>
            </a:ln>
            <a:scene3d>
              <a:camera prst="orthographicFront"/>
              <a:lightRig rig="threePt" dir="t"/>
            </a:scene3d>
            <a:sp3d/>
          </c:spPr>
          <c:invertIfNegative val="0"/>
          <c:dPt>
            <c:idx val="13"/>
            <c:invertIfNegative val="0"/>
            <c:bubble3D val="0"/>
            <c:extLst>
              <c:ext xmlns:c16="http://schemas.microsoft.com/office/drawing/2014/chart" uri="{C3380CC4-5D6E-409C-BE32-E72D297353CC}">
                <c16:uniqueId val="{00000000-B226-4C5F-B055-43BACE3BB41A}"/>
              </c:ext>
            </c:extLst>
          </c:dPt>
          <c:dLbls>
            <c:numFmt formatCode="#,##0.0\ &quot;€&quot;" sourceLinked="0"/>
            <c:spPr>
              <a:noFill/>
              <a:ln>
                <a:noFill/>
              </a:ln>
              <a:effectLst/>
            </c:spPr>
            <c:txPr>
              <a:bodyPr/>
              <a:lstStyle/>
              <a:p>
                <a:pPr>
                  <a:defRPr sz="1600" b="1">
                    <a:solidFill>
                      <a:schemeClr val="bg1"/>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mercados'!$F$34:$F$49</c:f>
              <c:numCache>
                <c:formatCode>#,##0.0</c:formatCode>
                <c:ptCount val="16"/>
                <c:pt idx="0">
                  <c:v>102.32218585542108</c:v>
                </c:pt>
                <c:pt idx="1">
                  <c:v>68.567133247435436</c:v>
                </c:pt>
                <c:pt idx="2">
                  <c:v>89.171624155155385</c:v>
                </c:pt>
                <c:pt idx="3">
                  <c:v>85.502258377854773</c:v>
                </c:pt>
                <c:pt idx="4">
                  <c:v>82.659060760886646</c:v>
                </c:pt>
                <c:pt idx="5">
                  <c:v>82.501015603082266</c:v>
                </c:pt>
                <c:pt idx="6">
                  <c:v>84.18503923292937</c:v>
                </c:pt>
                <c:pt idx="7">
                  <c:v>78.652075961596296</c:v>
                </c:pt>
                <c:pt idx="8">
                  <c:v>76.380484610325709</c:v>
                </c:pt>
                <c:pt idx="9">
                  <c:v>68.829866429058796</c:v>
                </c:pt>
                <c:pt idx="10">
                  <c:v>68.602981356727028</c:v>
                </c:pt>
                <c:pt idx="11">
                  <c:v>70.12486719940965</c:v>
                </c:pt>
                <c:pt idx="12">
                  <c:v>54.654461286974922</c:v>
                </c:pt>
                <c:pt idx="13">
                  <c:v>73.422102558007992</c:v>
                </c:pt>
                <c:pt idx="14">
                  <c:v>72.316451409157395</c:v>
                </c:pt>
                <c:pt idx="15">
                  <c:v>66.909797281291063</c:v>
                </c:pt>
              </c:numCache>
            </c:numRef>
          </c:val>
          <c:extLst>
            <c:ext xmlns:c16="http://schemas.microsoft.com/office/drawing/2014/chart" uri="{C3380CC4-5D6E-409C-BE32-E72D297353CC}">
              <c16:uniqueId val="{00000001-B226-4C5F-B055-43BACE3BB41A}"/>
            </c:ext>
          </c:extLst>
        </c:ser>
        <c:ser>
          <c:idx val="0"/>
          <c:order val="1"/>
          <c:tx>
            <c:strRef>
              <c:f>'gasto diario por mercados'!$G$33</c:f>
              <c:strCache>
                <c:ptCount val="1"/>
                <c:pt idx="0">
                  <c:v>Destino</c:v>
                </c:pt>
              </c:strCache>
            </c:strRef>
          </c:tx>
          <c:spPr>
            <a:solidFill>
              <a:schemeClr val="accent6">
                <a:lumMod val="75000"/>
              </a:schemeClr>
            </a:solidFill>
            <a:ln>
              <a:noFill/>
            </a:ln>
          </c:spPr>
          <c:invertIfNegative val="0"/>
          <c:dLbls>
            <c:numFmt formatCode="#,##0.0\ &quot;€&quot;" sourceLinked="0"/>
            <c:spPr>
              <a:noFill/>
              <a:ln>
                <a:noFill/>
              </a:ln>
              <a:effectLst/>
            </c:spPr>
            <c:txPr>
              <a:bodyPr/>
              <a:lstStyle/>
              <a:p>
                <a:pPr>
                  <a:defRPr sz="1600" b="1">
                    <a:solidFill>
                      <a:schemeClr val="bg1"/>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mercados'!$G$34:$G$49</c:f>
              <c:numCache>
                <c:formatCode>#,##0.0</c:formatCode>
                <c:ptCount val="16"/>
                <c:pt idx="0">
                  <c:v>40.70408361632439</c:v>
                </c:pt>
                <c:pt idx="1">
                  <c:v>58.613305088873219</c:v>
                </c:pt>
                <c:pt idx="2">
                  <c:v>37.451745603901955</c:v>
                </c:pt>
                <c:pt idx="3">
                  <c:v>39.610130037805533</c:v>
                </c:pt>
                <c:pt idx="4">
                  <c:v>40.026475746945685</c:v>
                </c:pt>
                <c:pt idx="5">
                  <c:v>39.081847629249886</c:v>
                </c:pt>
                <c:pt idx="6">
                  <c:v>35.784178990522648</c:v>
                </c:pt>
                <c:pt idx="7">
                  <c:v>40.085214643371877</c:v>
                </c:pt>
                <c:pt idx="8">
                  <c:v>39.805978530376997</c:v>
                </c:pt>
                <c:pt idx="9">
                  <c:v>44.971528702138123</c:v>
                </c:pt>
                <c:pt idx="10">
                  <c:v>45.138793045326707</c:v>
                </c:pt>
                <c:pt idx="11">
                  <c:v>43.298134326232926</c:v>
                </c:pt>
                <c:pt idx="12">
                  <c:v>59.281712074709432</c:v>
                </c:pt>
                <c:pt idx="13">
                  <c:v>37.214225027309155</c:v>
                </c:pt>
                <c:pt idx="14">
                  <c:v>32.123509845408933</c:v>
                </c:pt>
                <c:pt idx="15">
                  <c:v>33.576191251995006</c:v>
                </c:pt>
              </c:numCache>
            </c:numRef>
          </c:val>
          <c:extLst>
            <c:ext xmlns:c16="http://schemas.microsoft.com/office/drawing/2014/chart" uri="{C3380CC4-5D6E-409C-BE32-E72D297353CC}">
              <c16:uniqueId val="{00000002-B226-4C5F-B055-43BACE3BB41A}"/>
            </c:ext>
          </c:extLst>
        </c:ser>
        <c:dLbls>
          <c:showLegendKey val="0"/>
          <c:showVal val="0"/>
          <c:showCatName val="0"/>
          <c:showSerName val="0"/>
          <c:showPercent val="0"/>
          <c:showBubbleSize val="0"/>
        </c:dLbls>
        <c:gapWidth val="35"/>
        <c:overlap val="100"/>
        <c:axId val="-212043056"/>
        <c:axId val="-212062096"/>
      </c:barChart>
      <c:barChart>
        <c:barDir val="bar"/>
        <c:grouping val="stacked"/>
        <c:varyColors val="0"/>
        <c:ser>
          <c:idx val="3"/>
          <c:order val="2"/>
          <c:tx>
            <c:strRef>
              <c:f>'gasto por mercados'!$I$32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a:ln>
              <a:noFill/>
            </a:ln>
          </c:spPr>
          <c:invertIfNegative val="0"/>
          <c:dPt>
            <c:idx val="0"/>
            <c:invertIfNegative val="0"/>
            <c:bubble3D val="0"/>
            <c:spPr>
              <a:noFill/>
              <a:ln>
                <a:noFill/>
              </a:ln>
            </c:spPr>
            <c:extLst>
              <c:ext xmlns:c16="http://schemas.microsoft.com/office/drawing/2014/chart" uri="{C3380CC4-5D6E-409C-BE32-E72D297353CC}">
                <c16:uniqueId val="{00000004-B226-4C5F-B055-43BACE3BB41A}"/>
              </c:ext>
            </c:extLst>
          </c:dPt>
          <c:dPt>
            <c:idx val="1"/>
            <c:invertIfNegative val="0"/>
            <c:bubble3D val="0"/>
            <c:spPr>
              <a:noFill/>
              <a:ln>
                <a:noFill/>
              </a:ln>
            </c:spPr>
            <c:extLst>
              <c:ext xmlns:c16="http://schemas.microsoft.com/office/drawing/2014/chart" uri="{C3380CC4-5D6E-409C-BE32-E72D297353CC}">
                <c16:uniqueId val="{00000006-B226-4C5F-B055-43BACE3BB41A}"/>
              </c:ext>
            </c:extLst>
          </c:dPt>
          <c:dPt>
            <c:idx val="2"/>
            <c:invertIfNegative val="0"/>
            <c:bubble3D val="0"/>
            <c:spPr>
              <a:noFill/>
              <a:ln>
                <a:noFill/>
              </a:ln>
            </c:spPr>
            <c:extLst>
              <c:ext xmlns:c16="http://schemas.microsoft.com/office/drawing/2014/chart" uri="{C3380CC4-5D6E-409C-BE32-E72D297353CC}">
                <c16:uniqueId val="{00000008-B226-4C5F-B055-43BACE3BB41A}"/>
              </c:ext>
            </c:extLst>
          </c:dPt>
          <c:dPt>
            <c:idx val="3"/>
            <c:invertIfNegative val="0"/>
            <c:bubble3D val="0"/>
            <c:spPr>
              <a:noFill/>
              <a:ln>
                <a:noFill/>
              </a:ln>
            </c:spPr>
            <c:extLst>
              <c:ext xmlns:c16="http://schemas.microsoft.com/office/drawing/2014/chart" uri="{C3380CC4-5D6E-409C-BE32-E72D297353CC}">
                <c16:uniqueId val="{0000000A-B226-4C5F-B055-43BACE3BB41A}"/>
              </c:ext>
            </c:extLst>
          </c:dPt>
          <c:dPt>
            <c:idx val="4"/>
            <c:invertIfNegative val="0"/>
            <c:bubble3D val="0"/>
            <c:spPr>
              <a:noFill/>
              <a:ln>
                <a:noFill/>
              </a:ln>
            </c:spPr>
            <c:extLst>
              <c:ext xmlns:c16="http://schemas.microsoft.com/office/drawing/2014/chart" uri="{C3380CC4-5D6E-409C-BE32-E72D297353CC}">
                <c16:uniqueId val="{0000000C-B226-4C5F-B055-43BACE3BB41A}"/>
              </c:ext>
            </c:extLst>
          </c:dPt>
          <c:dPt>
            <c:idx val="5"/>
            <c:invertIfNegative val="0"/>
            <c:bubble3D val="0"/>
            <c:spPr>
              <a:noFill/>
              <a:ln>
                <a:noFill/>
              </a:ln>
            </c:spPr>
            <c:extLst>
              <c:ext xmlns:c16="http://schemas.microsoft.com/office/drawing/2014/chart" uri="{C3380CC4-5D6E-409C-BE32-E72D297353CC}">
                <c16:uniqueId val="{0000000E-B226-4C5F-B055-43BACE3BB41A}"/>
              </c:ext>
            </c:extLst>
          </c:dPt>
          <c:dPt>
            <c:idx val="6"/>
            <c:invertIfNegative val="0"/>
            <c:bubble3D val="0"/>
            <c:spPr>
              <a:noFill/>
              <a:ln>
                <a:noFill/>
              </a:ln>
            </c:spPr>
            <c:extLst>
              <c:ext xmlns:c16="http://schemas.microsoft.com/office/drawing/2014/chart" uri="{C3380CC4-5D6E-409C-BE32-E72D297353CC}">
                <c16:uniqueId val="{00000010-B226-4C5F-B055-43BACE3BB41A}"/>
              </c:ext>
            </c:extLst>
          </c:dPt>
          <c:dPt>
            <c:idx val="7"/>
            <c:invertIfNegative val="0"/>
            <c:bubble3D val="0"/>
            <c:spPr>
              <a:noFill/>
              <a:ln>
                <a:noFill/>
              </a:ln>
            </c:spPr>
            <c:extLst>
              <c:ext xmlns:c16="http://schemas.microsoft.com/office/drawing/2014/chart" uri="{C3380CC4-5D6E-409C-BE32-E72D297353CC}">
                <c16:uniqueId val="{00000012-B226-4C5F-B055-43BACE3BB41A}"/>
              </c:ext>
            </c:extLst>
          </c:dPt>
          <c:dPt>
            <c:idx val="8"/>
            <c:invertIfNegative val="0"/>
            <c:bubble3D val="0"/>
            <c:spPr>
              <a:noFill/>
              <a:ln>
                <a:noFill/>
              </a:ln>
            </c:spPr>
            <c:extLst>
              <c:ext xmlns:c16="http://schemas.microsoft.com/office/drawing/2014/chart" uri="{C3380CC4-5D6E-409C-BE32-E72D297353CC}">
                <c16:uniqueId val="{00000014-B226-4C5F-B055-43BACE3BB41A}"/>
              </c:ext>
            </c:extLst>
          </c:dPt>
          <c:dPt>
            <c:idx val="9"/>
            <c:invertIfNegative val="0"/>
            <c:bubble3D val="0"/>
            <c:spPr>
              <a:noFill/>
              <a:ln>
                <a:noFill/>
              </a:ln>
            </c:spPr>
            <c:extLst>
              <c:ext xmlns:c16="http://schemas.microsoft.com/office/drawing/2014/chart" uri="{C3380CC4-5D6E-409C-BE32-E72D297353CC}">
                <c16:uniqueId val="{00000016-B226-4C5F-B055-43BACE3BB41A}"/>
              </c:ext>
            </c:extLst>
          </c:dPt>
          <c:dPt>
            <c:idx val="10"/>
            <c:invertIfNegative val="0"/>
            <c:bubble3D val="0"/>
            <c:spPr>
              <a:noFill/>
              <a:ln>
                <a:noFill/>
              </a:ln>
            </c:spPr>
            <c:extLst>
              <c:ext xmlns:c16="http://schemas.microsoft.com/office/drawing/2014/chart" uri="{C3380CC4-5D6E-409C-BE32-E72D297353CC}">
                <c16:uniqueId val="{00000018-B226-4C5F-B055-43BACE3BB41A}"/>
              </c:ext>
            </c:extLst>
          </c:dPt>
          <c:dPt>
            <c:idx val="11"/>
            <c:invertIfNegative val="0"/>
            <c:bubble3D val="0"/>
            <c:spPr>
              <a:noFill/>
              <a:ln>
                <a:noFill/>
              </a:ln>
            </c:spPr>
            <c:extLst>
              <c:ext xmlns:c16="http://schemas.microsoft.com/office/drawing/2014/chart" uri="{C3380CC4-5D6E-409C-BE32-E72D297353CC}">
                <c16:uniqueId val="{0000001A-B226-4C5F-B055-43BACE3BB41A}"/>
              </c:ext>
            </c:extLst>
          </c:dPt>
          <c:dPt>
            <c:idx val="12"/>
            <c:invertIfNegative val="0"/>
            <c:bubble3D val="0"/>
            <c:spPr>
              <a:noFill/>
              <a:ln>
                <a:noFill/>
              </a:ln>
            </c:spPr>
            <c:extLst>
              <c:ext xmlns:c16="http://schemas.microsoft.com/office/drawing/2014/chart" uri="{C3380CC4-5D6E-409C-BE32-E72D297353CC}">
                <c16:uniqueId val="{0000001C-B226-4C5F-B055-43BACE3BB41A}"/>
              </c:ext>
            </c:extLst>
          </c:dPt>
          <c:dPt>
            <c:idx val="13"/>
            <c:invertIfNegative val="0"/>
            <c:bubble3D val="0"/>
            <c:spPr>
              <a:noFill/>
              <a:ln>
                <a:noFill/>
              </a:ln>
            </c:spPr>
            <c:extLst>
              <c:ext xmlns:c16="http://schemas.microsoft.com/office/drawing/2014/chart" uri="{C3380CC4-5D6E-409C-BE32-E72D297353CC}">
                <c16:uniqueId val="{0000001E-B226-4C5F-B055-43BACE3BB41A}"/>
              </c:ext>
            </c:extLst>
          </c:dPt>
          <c:dPt>
            <c:idx val="14"/>
            <c:invertIfNegative val="0"/>
            <c:bubble3D val="0"/>
            <c:spPr>
              <a:noFill/>
              <a:ln>
                <a:noFill/>
              </a:ln>
            </c:spPr>
            <c:extLst>
              <c:ext xmlns:c16="http://schemas.microsoft.com/office/drawing/2014/chart" uri="{C3380CC4-5D6E-409C-BE32-E72D297353CC}">
                <c16:uniqueId val="{00000020-B226-4C5F-B055-43BACE3BB41A}"/>
              </c:ext>
            </c:extLst>
          </c:dPt>
          <c:dPt>
            <c:idx val="15"/>
            <c:invertIfNegative val="0"/>
            <c:bubble3D val="0"/>
            <c:spPr>
              <a:noFill/>
              <a:ln>
                <a:noFill/>
              </a:ln>
            </c:spPr>
            <c:extLst>
              <c:ext xmlns:c16="http://schemas.microsoft.com/office/drawing/2014/chart" uri="{C3380CC4-5D6E-409C-BE32-E72D297353CC}">
                <c16:uniqueId val="{00000022-B226-4C5F-B055-43BACE3BB41A}"/>
              </c:ext>
            </c:extLst>
          </c:dPt>
          <c:dPt>
            <c:idx val="17"/>
            <c:invertIfNegative val="0"/>
            <c:bubble3D val="0"/>
            <c:spPr>
              <a:noFill/>
              <a:ln>
                <a:noFill/>
              </a:ln>
            </c:spPr>
            <c:extLst>
              <c:ext xmlns:c16="http://schemas.microsoft.com/office/drawing/2014/chart" uri="{C3380CC4-5D6E-409C-BE32-E72D297353CC}">
                <c16:uniqueId val="{00000024-B226-4C5F-B055-43BACE3BB41A}"/>
              </c:ext>
            </c:extLst>
          </c:dPt>
          <c:dLbls>
            <c:dLbl>
              <c:idx val="0"/>
              <c:layout>
                <c:manualLayout>
                  <c:x val="8.3485184506975382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26-4C5F-B055-43BACE3BB41A}"/>
                </c:ext>
              </c:extLst>
            </c:dLbl>
            <c:dLbl>
              <c:idx val="1"/>
              <c:layout>
                <c:manualLayout>
                  <c:x val="7.777239731338488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26-4C5F-B055-43BACE3BB41A}"/>
                </c:ext>
              </c:extLst>
            </c:dLbl>
            <c:dLbl>
              <c:idx val="2"/>
              <c:layout>
                <c:manualLayout>
                  <c:x val="7.4377369495479725E-2"/>
                  <c:y val="1.132544644607298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26-4C5F-B055-43BACE3BB41A}"/>
                </c:ext>
              </c:extLst>
            </c:dLbl>
            <c:dLbl>
              <c:idx val="3"/>
              <c:layout>
                <c:manualLayout>
                  <c:x val="7.8169376114807315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26-4C5F-B055-43BACE3BB41A}"/>
                </c:ext>
              </c:extLst>
            </c:dLbl>
            <c:dLbl>
              <c:idx val="4"/>
              <c:layout>
                <c:manualLayout>
                  <c:x val="7.474640605324856E-2"/>
                  <c:y val="1.43855820724525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226-4C5F-B055-43BACE3BB41A}"/>
                </c:ext>
              </c:extLst>
            </c:dLbl>
            <c:dLbl>
              <c:idx val="5"/>
              <c:layout>
                <c:manualLayout>
                  <c:x val="7.3368645456785564E-2"/>
                  <c:y val="2.26508928921459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26-4C5F-B055-43BACE3BB41A}"/>
                </c:ext>
              </c:extLst>
            </c:dLbl>
            <c:dLbl>
              <c:idx val="6"/>
              <c:layout>
                <c:manualLayout>
                  <c:x val="7.246888712554346E-2"/>
                  <c:y val="2.265089289741979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26-4C5F-B055-43BACE3BB41A}"/>
                </c:ext>
              </c:extLst>
            </c:dLbl>
            <c:dLbl>
              <c:idx val="7"/>
              <c:layout>
                <c:manualLayout>
                  <c:x val="7.8974365930356935E-2"/>
                  <c:y val="2.265089288687215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226-4C5F-B055-43BACE3BB41A}"/>
                </c:ext>
              </c:extLst>
            </c:dLbl>
            <c:dLbl>
              <c:idx val="8"/>
              <c:layout>
                <c:manualLayout>
                  <c:x val="7.8181855175079903E-2"/>
                  <c:y val="2.265089288687215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226-4C5F-B055-43BACE3BB41A}"/>
                </c:ext>
              </c:extLst>
            </c:dLbl>
            <c:dLbl>
              <c:idx val="9"/>
              <c:layout>
                <c:manualLayout>
                  <c:x val="8.118343088250919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226-4C5F-B055-43BACE3BB41A}"/>
                </c:ext>
              </c:extLst>
            </c:dLbl>
            <c:dLbl>
              <c:idx val="10"/>
              <c:layout>
                <c:manualLayout>
                  <c:x val="8.1402266577142973E-2"/>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226-4C5F-B055-43BACE3BB41A}"/>
                </c:ext>
              </c:extLst>
            </c:dLbl>
            <c:dLbl>
              <c:idx val="11"/>
              <c:layout>
                <c:manualLayout>
                  <c:x val="7.8184658442242524E-2"/>
                  <c:y val="1.132544643288843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226-4C5F-B055-43BACE3BB41A}"/>
                </c:ext>
              </c:extLst>
            </c:dLbl>
            <c:dLbl>
              <c:idx val="12"/>
              <c:layout>
                <c:manualLayout>
                  <c:x val="8.6936548952052828E-2"/>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226-4C5F-B055-43BACE3BB41A}"/>
                </c:ext>
              </c:extLst>
            </c:dLbl>
            <c:dLbl>
              <c:idx val="13"/>
              <c:layout>
                <c:manualLayout>
                  <c:x val="8.0293167488430822E-2"/>
                  <c:y val="-1.43810518938751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226-4C5F-B055-43BACE3BB41A}"/>
                </c:ext>
              </c:extLst>
            </c:dLbl>
            <c:dLbl>
              <c:idx val="14"/>
              <c:layout>
                <c:manualLayout>
                  <c:x val="8.234524947947398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226-4C5F-B055-43BACE3BB41A}"/>
                </c:ext>
              </c:extLst>
            </c:dLbl>
            <c:dLbl>
              <c:idx val="15"/>
              <c:layout>
                <c:manualLayout>
                  <c:x val="8.5791097818199089E-2"/>
                  <c:y val="1.43833169831638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226-4C5F-B055-43BACE3BB41A}"/>
                </c:ext>
              </c:extLst>
            </c:dLbl>
            <c:numFmt formatCode="0.0%" sourceLinked="0"/>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mercados'!$I$34:$I$49</c:f>
              <c:numCache>
                <c:formatCode>0.0%</c:formatCode>
                <c:ptCount val="16"/>
                <c:pt idx="0">
                  <c:v>-9.2847696871489305E-2</c:v>
                </c:pt>
                <c:pt idx="1">
                  <c:v>5.7162466592360461E-2</c:v>
                </c:pt>
                <c:pt idx="2">
                  <c:v>0.20587428795166263</c:v>
                </c:pt>
                <c:pt idx="3">
                  <c:v>-7.1580995585357465E-3</c:v>
                </c:pt>
                <c:pt idx="4">
                  <c:v>6.2889961664467808E-2</c:v>
                </c:pt>
                <c:pt idx="5">
                  <c:v>7.4197401149739939E-2</c:v>
                </c:pt>
                <c:pt idx="6">
                  <c:v>3.3638728877714463E-2</c:v>
                </c:pt>
                <c:pt idx="7">
                  <c:v>0.12459868918265182</c:v>
                </c:pt>
                <c:pt idx="8">
                  <c:v>3.2007171130422396E-2</c:v>
                </c:pt>
                <c:pt idx="9">
                  <c:v>-3.2702844159846922E-2</c:v>
                </c:pt>
                <c:pt idx="10">
                  <c:v>-3.0820145529908305E-2</c:v>
                </c:pt>
                <c:pt idx="11">
                  <c:v>-1.8908798232926793E-2</c:v>
                </c:pt>
                <c:pt idx="12">
                  <c:v>-0.2338538514777545</c:v>
                </c:pt>
                <c:pt idx="13">
                  <c:v>9.3946387540798426E-2</c:v>
                </c:pt>
                <c:pt idx="14">
                  <c:v>-3.4018334534842598E-2</c:v>
                </c:pt>
                <c:pt idx="15">
                  <c:v>-0.20879549602311098</c:v>
                </c:pt>
              </c:numCache>
            </c:numRef>
          </c:val>
          <c:extLst>
            <c:ext xmlns:c16="http://schemas.microsoft.com/office/drawing/2014/chart" uri="{C3380CC4-5D6E-409C-BE32-E72D297353CC}">
              <c16:uniqueId val="{00000025-B226-4C5F-B055-43BACE3BB41A}"/>
            </c:ext>
          </c:extLst>
        </c:ser>
        <c:ser>
          <c:idx val="1"/>
          <c:order val="3"/>
          <c:tx>
            <c:strRef>
              <c:f>'gasto diario por mercados'!$I$32</c:f>
              <c:strCache>
                <c:ptCount val="1"/>
                <c:pt idx="0">
                  <c:v>Var. 15/14</c:v>
                </c:pt>
              </c:strCache>
            </c:strRef>
          </c:tx>
          <c:spPr>
            <a:ln>
              <a:solidFill>
                <a:schemeClr val="accent6"/>
              </a:solidFill>
            </a:ln>
          </c:spPr>
          <c:invertIfNegative val="0"/>
          <c:dLbls>
            <c:dLbl>
              <c:idx val="0"/>
              <c:layout>
                <c:manualLayout>
                  <c:x val="0.53119019037349013"/>
                  <c:y val="1.43867146170965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226-4C5F-B055-43BACE3BB41A}"/>
                </c:ext>
              </c:extLst>
            </c:dLbl>
            <c:dLbl>
              <c:idx val="1"/>
              <c:layout>
                <c:manualLayout>
                  <c:x val="0.38495296615054903"/>
                  <c:y val="1.132544644079916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226-4C5F-B055-43BACE3BB41A}"/>
                </c:ext>
              </c:extLst>
            </c:dLbl>
            <c:dLbl>
              <c:idx val="2"/>
              <c:layout>
                <c:manualLayout>
                  <c:x val="0.47074053727780141"/>
                  <c:y val="5.662723222245420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226-4C5F-B055-43BACE3BB41A}"/>
                </c:ext>
              </c:extLst>
            </c:dLbl>
            <c:dLbl>
              <c:idx val="3"/>
              <c:layout>
                <c:manualLayout>
                  <c:x val="0.45409943912049744"/>
                  <c:y val="2.2650892886872153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226-4C5F-B055-43BACE3BB41A}"/>
                </c:ext>
              </c:extLst>
            </c:dLbl>
            <c:dLbl>
              <c:idx val="4"/>
              <c:layout>
                <c:manualLayout>
                  <c:x val="0.43710512930069789"/>
                  <c:y val="4.5301785773744305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226-4C5F-B055-43BACE3BB41A}"/>
                </c:ext>
              </c:extLst>
            </c:dLbl>
            <c:dLbl>
              <c:idx val="5"/>
              <c:layout>
                <c:manualLayout>
                  <c:x val="0.43818502015413441"/>
                  <c:y val="4.530178577901812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226-4C5F-B055-43BACE3BB41A}"/>
                </c:ext>
              </c:extLst>
            </c:dLbl>
            <c:dLbl>
              <c:idx val="6"/>
              <c:layout>
                <c:manualLayout>
                  <c:x val="0.44492959051953124"/>
                  <c:y val="-5.273821970185300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226-4C5F-B055-43BACE3BB41A}"/>
                </c:ext>
              </c:extLst>
            </c:dLbl>
            <c:dLbl>
              <c:idx val="7"/>
              <c:layout>
                <c:manualLayout>
                  <c:x val="0.41987597803504545"/>
                  <c:y val="1.43867146170968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226-4C5F-B055-43BACE3BB41A}"/>
                </c:ext>
              </c:extLst>
            </c:dLbl>
            <c:dLbl>
              <c:idx val="8"/>
              <c:layout>
                <c:manualLayout>
                  <c:x val="0.40987003239582126"/>
                  <c:y val="1.43867146170968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226-4C5F-B055-43BACE3BB41A}"/>
                </c:ext>
              </c:extLst>
            </c:dLbl>
            <c:dLbl>
              <c:idx val="9"/>
              <c:layout>
                <c:manualLayout>
                  <c:x val="0.37966410529433176"/>
                  <c:y val="3.39763393303082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226-4C5F-B055-43BACE3BB41A}"/>
                </c:ext>
              </c:extLst>
            </c:dLbl>
            <c:dLbl>
              <c:idx val="10"/>
              <c:layout>
                <c:manualLayout>
                  <c:x val="0.38305967568007487"/>
                  <c:y val="1.43867146170968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226-4C5F-B055-43BACE3BB41A}"/>
                </c:ext>
              </c:extLst>
            </c:dLbl>
            <c:dLbl>
              <c:idx val="11"/>
              <c:layout>
                <c:manualLayout>
                  <c:x val="0.39127686558560026"/>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226-4C5F-B055-43BACE3BB41A}"/>
                </c:ext>
              </c:extLst>
            </c:dLbl>
            <c:dLbl>
              <c:idx val="12"/>
              <c:layout>
                <c:manualLayout>
                  <c:x val="0.31777429630081777"/>
                  <c:y val="1.1325446453983721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226-4C5F-B055-43BACE3BB41A}"/>
                </c:ext>
              </c:extLst>
            </c:dLbl>
            <c:dLbl>
              <c:idx val="13"/>
              <c:layout>
                <c:manualLayout>
                  <c:x val="0.39931039627798454"/>
                  <c:y val="-1.0547643940370601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226-4C5F-B055-43BACE3BB41A}"/>
                </c:ext>
              </c:extLst>
            </c:dLbl>
            <c:dLbl>
              <c:idx val="14"/>
              <c:layout>
                <c:manualLayout>
                  <c:x val="0.3970194940102772"/>
                  <c:y val="-1.43810518938730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B226-4C5F-B055-43BACE3BB41A}"/>
                </c:ext>
              </c:extLst>
            </c:dLbl>
            <c:dLbl>
              <c:idx val="15"/>
              <c:layout>
                <c:manualLayout>
                  <c:x val="0.37154132219260699"/>
                  <c:y val="1.132544643288843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B226-4C5F-B055-43BACE3BB41A}"/>
                </c:ext>
              </c:extLst>
            </c:dLbl>
            <c:numFmt formatCode="0.0%" sourceLinked="0"/>
            <c:spPr>
              <a:solidFill>
                <a:schemeClr val="bg1">
                  <a:lumMod val="85000"/>
                </a:schemeClr>
              </a:solidFill>
            </c:spPr>
            <c:txPr>
              <a:bodyPr wrap="square" lIns="38100" tIns="19050" rIns="38100" bIns="19050" anchor="ctr">
                <a:spAutoFit/>
              </a:bodyPr>
              <a:lstStyle/>
              <a:p>
                <a:pPr>
                  <a:defRPr sz="120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mercados'!$J$34:$J$49</c:f>
              <c:numCache>
                <c:formatCode>0.0%</c:formatCode>
                <c:ptCount val="16"/>
                <c:pt idx="0">
                  <c:v>-0.12575678619307396</c:v>
                </c:pt>
                <c:pt idx="1">
                  <c:v>-1.4507533998482702E-2</c:v>
                </c:pt>
                <c:pt idx="2">
                  <c:v>3.8235701952686885E-3</c:v>
                </c:pt>
                <c:pt idx="3">
                  <c:v>1.51031600771101E-2</c:v>
                </c:pt>
                <c:pt idx="4">
                  <c:v>4.2486370970485687E-2</c:v>
                </c:pt>
                <c:pt idx="5">
                  <c:v>6.0480544062193387E-2</c:v>
                </c:pt>
                <c:pt idx="6">
                  <c:v>-2.9084835963339772E-2</c:v>
                </c:pt>
                <c:pt idx="7">
                  <c:v>6.723382461187466E-2</c:v>
                </c:pt>
                <c:pt idx="8">
                  <c:v>1.9418089374815706E-2</c:v>
                </c:pt>
                <c:pt idx="9">
                  <c:v>5.3884371649419505E-2</c:v>
                </c:pt>
                <c:pt idx="10">
                  <c:v>5.1094957441055744E-2</c:v>
                </c:pt>
                <c:pt idx="11">
                  <c:v>-0.10805033876779668</c:v>
                </c:pt>
                <c:pt idx="12">
                  <c:v>5.0883254001846456E-2</c:v>
                </c:pt>
                <c:pt idx="13">
                  <c:v>-6.4034490393473087E-3</c:v>
                </c:pt>
                <c:pt idx="14">
                  <c:v>3.47198512608764E-2</c:v>
                </c:pt>
                <c:pt idx="15">
                  <c:v>-4.7680580759157931E-2</c:v>
                </c:pt>
              </c:numCache>
            </c:numRef>
          </c:val>
          <c:extLst>
            <c:ext xmlns:c16="http://schemas.microsoft.com/office/drawing/2014/chart" uri="{C3380CC4-5D6E-409C-BE32-E72D297353CC}">
              <c16:uniqueId val="{00000036-B226-4C5F-B055-43BACE3BB41A}"/>
            </c:ext>
          </c:extLst>
        </c:ser>
        <c:ser>
          <c:idx val="4"/>
          <c:order val="4"/>
          <c:tx>
            <c:v>Total</c:v>
          </c:tx>
          <c:spPr>
            <a:noFill/>
            <a:ln>
              <a:noFill/>
            </a:ln>
          </c:spPr>
          <c:invertIfNegative val="0"/>
          <c:dLbls>
            <c:dLbl>
              <c:idx val="0"/>
              <c:layout>
                <c:manualLayout>
                  <c:x val="-0.42377260981912146"/>
                  <c:y val="2.87677665109722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B226-4C5F-B055-43BACE3BB41A}"/>
                </c:ext>
              </c:extLst>
            </c:dLbl>
            <c:dLbl>
              <c:idx val="1"/>
              <c:layout>
                <c:manualLayout>
                  <c:x val="-0.39161642262417456"/>
                  <c:y val="1.43844495278081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226-4C5F-B055-43BACE3BB41A}"/>
                </c:ext>
              </c:extLst>
            </c:dLbl>
            <c:dLbl>
              <c:idx val="2"/>
              <c:layout>
                <c:manualLayout>
                  <c:x val="-0.39161642262417456"/>
                  <c:y val="1.43844495278081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226-4C5F-B055-43BACE3BB41A}"/>
                </c:ext>
              </c:extLst>
            </c:dLbl>
            <c:dLbl>
              <c:idx val="3"/>
              <c:layout>
                <c:manualLayout>
                  <c:x val="-0.38702268159632502"/>
                  <c:y val="4.31510834941357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B226-4C5F-B055-43BACE3BB41A}"/>
                </c:ext>
              </c:extLst>
            </c:dLbl>
            <c:dLbl>
              <c:idx val="4"/>
              <c:layout>
                <c:manualLayout>
                  <c:x val="-0.38128050531151308"/>
                  <c:y val="4.31510834941357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B226-4C5F-B055-43BACE3BB41A}"/>
                </c:ext>
              </c:extLst>
            </c:dLbl>
            <c:dLbl>
              <c:idx val="5"/>
              <c:layout>
                <c:manualLayout>
                  <c:x val="-0.37783519954062589"/>
                  <c:y val="4.31510834941363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B226-4C5F-B055-43BACE3BB41A}"/>
                </c:ext>
              </c:extLst>
            </c:dLbl>
            <c:dLbl>
              <c:idx val="6"/>
              <c:layout>
                <c:manualLayout>
                  <c:x val="-0.37438989376973875"/>
                  <c:y val="5.75344004773001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B226-4C5F-B055-43BACE3BB41A}"/>
                </c:ext>
              </c:extLst>
            </c:dLbl>
            <c:dLbl>
              <c:idx val="7"/>
              <c:layout>
                <c:manualLayout>
                  <c:x val="-0.37438989376973875"/>
                  <c:y val="4.31510834941357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B226-4C5F-B055-43BACE3BB41A}"/>
                </c:ext>
              </c:extLst>
            </c:dLbl>
            <c:dLbl>
              <c:idx val="8"/>
              <c:layout>
                <c:manualLayout>
                  <c:x val="-0.36864771748492681"/>
                  <c:y val="3.39763393303082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B226-4C5F-B055-43BACE3BB41A}"/>
                </c:ext>
              </c:extLst>
            </c:dLbl>
            <c:dLbl>
              <c:idx val="9"/>
              <c:layout>
                <c:manualLayout>
                  <c:x val="-0.36175710594315247"/>
                  <c:y val="8.6301034443627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B226-4C5F-B055-43BACE3BB41A}"/>
                </c:ext>
              </c:extLst>
            </c:dLbl>
            <c:dLbl>
              <c:idx val="10"/>
              <c:layout>
                <c:manualLayout>
                  <c:x val="-0.36175710594315247"/>
                  <c:y val="4.31510834941368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B226-4C5F-B055-43BACE3BB41A}"/>
                </c:ext>
              </c:extLst>
            </c:dLbl>
            <c:dLbl>
              <c:idx val="11"/>
              <c:layout>
                <c:manualLayout>
                  <c:x val="-0.36060867068619007"/>
                  <c:y val="1.43844495278081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B226-4C5F-B055-43BACE3BB41A}"/>
                </c:ext>
              </c:extLst>
            </c:dLbl>
            <c:dLbl>
              <c:idx val="12"/>
              <c:layout>
                <c:manualLayout>
                  <c:x val="-0.36060867068619012"/>
                  <c:y val="2.87677665109730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B226-4C5F-B055-43BACE3BB41A}"/>
                </c:ext>
              </c:extLst>
            </c:dLbl>
            <c:dLbl>
              <c:idx val="13"/>
              <c:layout>
                <c:manualLayout>
                  <c:x val="-0.35831180017226527"/>
                  <c:y val="4.31510834941357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B226-4C5F-B055-43BACE3BB41A}"/>
                </c:ext>
              </c:extLst>
            </c:dLbl>
            <c:dLbl>
              <c:idx val="14"/>
              <c:layout>
                <c:manualLayout>
                  <c:x val="-0.34567901234567899"/>
                  <c:y val="2.8767766510971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B226-4C5F-B055-43BACE3BB41A}"/>
                </c:ext>
              </c:extLst>
            </c:dLbl>
            <c:dLbl>
              <c:idx val="15"/>
              <c:layout>
                <c:manualLayout>
                  <c:x val="-0.33763996554694231"/>
                  <c:y val="4.31510834941368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B226-4C5F-B055-43BACE3BB41A}"/>
                </c:ext>
              </c:extLst>
            </c:dLbl>
            <c:numFmt formatCode="#,##0.0\ &quot;€&quot;" sourceLinked="0"/>
            <c:spPr>
              <a:noFill/>
              <a:ln>
                <a:noFill/>
              </a:ln>
              <a:effectLst/>
            </c:spPr>
            <c:txPr>
              <a:bodyPr wrap="square" lIns="38100" tIns="19050" rIns="38100" bIns="19050" anchor="ctr">
                <a:spAutoFit/>
              </a:bodyPr>
              <a:lstStyle/>
              <a:p>
                <a:pPr>
                  <a:defRPr sz="1400" b="1">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mercados'!$H$34:$H$49</c:f>
              <c:numCache>
                <c:formatCode>General</c:formatCode>
                <c:ptCount val="16"/>
                <c:pt idx="0">
                  <c:v>143.29811508581955</c:v>
                </c:pt>
                <c:pt idx="1">
                  <c:v>127.03188970335978</c:v>
                </c:pt>
                <c:pt idx="2">
                  <c:v>126.91732226163673</c:v>
                </c:pt>
                <c:pt idx="3">
                  <c:v>125.08600929927793</c:v>
                </c:pt>
                <c:pt idx="4">
                  <c:v>121.79249857535258</c:v>
                </c:pt>
                <c:pt idx="5">
                  <c:v>120.68954255487151</c:v>
                </c:pt>
                <c:pt idx="6">
                  <c:v>119.89152732914361</c:v>
                </c:pt>
                <c:pt idx="7">
                  <c:v>118.73774423891365</c:v>
                </c:pt>
                <c:pt idx="8">
                  <c:v>116.05498752962366</c:v>
                </c:pt>
                <c:pt idx="9">
                  <c:v>113.21135991192989</c:v>
                </c:pt>
                <c:pt idx="10">
                  <c:v>113.15521591044892</c:v>
                </c:pt>
                <c:pt idx="11">
                  <c:v>112.21655918629297</c:v>
                </c:pt>
                <c:pt idx="12">
                  <c:v>111.92781550710828</c:v>
                </c:pt>
                <c:pt idx="13">
                  <c:v>110.93913688872216</c:v>
                </c:pt>
                <c:pt idx="14">
                  <c:v>104.90723429527442</c:v>
                </c:pt>
                <c:pt idx="15">
                  <c:v>100.59339175873384</c:v>
                </c:pt>
              </c:numCache>
            </c:numRef>
          </c:val>
          <c:extLst>
            <c:ext xmlns:c16="http://schemas.microsoft.com/office/drawing/2014/chart" uri="{C3380CC4-5D6E-409C-BE32-E72D297353CC}">
              <c16:uniqueId val="{00000047-B226-4C5F-B055-43BACE3BB41A}"/>
            </c:ext>
          </c:extLst>
        </c:ser>
        <c:ser>
          <c:idx val="5"/>
          <c:order val="5"/>
          <c:tx>
            <c:v>var total</c:v>
          </c:tx>
          <c:spPr>
            <a:noFill/>
            <a:ln>
              <a:noFill/>
            </a:ln>
          </c:spPr>
          <c:invertIfNegative val="0"/>
          <c:dLbls>
            <c:dLbl>
              <c:idx val="0"/>
              <c:layout>
                <c:manualLayout>
                  <c:x val="-5.2736508711604846E-2"/>
                  <c:y val="-2.87666339663276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B226-4C5F-B055-43BACE3BB41A}"/>
                </c:ext>
              </c:extLst>
            </c:dLbl>
            <c:dLbl>
              <c:idx val="1"/>
              <c:layout>
                <c:manualLayout>
                  <c:x val="-0.61326442721791563"/>
                  <c:y val="5.75344004772998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9-B226-4C5F-B055-43BACE3BB41A}"/>
                </c:ext>
              </c:extLst>
            </c:dLbl>
            <c:dLbl>
              <c:idx val="2"/>
              <c:layout>
                <c:manualLayout>
                  <c:x val="-0.61211599196095323"/>
                  <c:y val="1.132544644343607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A-B226-4C5F-B055-43BACE3BB41A}"/>
                </c:ext>
              </c:extLst>
            </c:dLbl>
            <c:dLbl>
              <c:idx val="3"/>
              <c:layout>
                <c:manualLayout>
                  <c:x val="-0.60522538041917884"/>
                  <c:y val="7.19177174604634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B-B226-4C5F-B055-43BACE3BB41A}"/>
                </c:ext>
              </c:extLst>
            </c:dLbl>
            <c:dLbl>
              <c:idx val="4"/>
              <c:layout>
                <c:manualLayout>
                  <c:x val="-0.59259259259259256"/>
                  <c:y val="8.6301034443627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B226-4C5F-B055-43BACE3BB41A}"/>
                </c:ext>
              </c:extLst>
            </c:dLbl>
            <c:dLbl>
              <c:idx val="5"/>
              <c:layout>
                <c:manualLayout>
                  <c:x val="-0.58685041630778068"/>
                  <c:y val="5.75344004772996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D-B226-4C5F-B055-43BACE3BB41A}"/>
                </c:ext>
              </c:extLst>
            </c:dLbl>
            <c:dLbl>
              <c:idx val="6"/>
              <c:layout>
                <c:manualLayout>
                  <c:x val="-0.58455354579385588"/>
                  <c:y val="1.00684351426791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B226-4C5F-B055-43BACE3BB41A}"/>
                </c:ext>
              </c:extLst>
            </c:dLbl>
            <c:dLbl>
              <c:idx val="7"/>
              <c:layout>
                <c:manualLayout>
                  <c:x val="-0.57881136950904388"/>
                  <c:y val="1.00684351426791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B226-4C5F-B055-43BACE3BB41A}"/>
                </c:ext>
              </c:extLst>
            </c:dLbl>
            <c:dLbl>
              <c:idx val="8"/>
              <c:layout>
                <c:manualLayout>
                  <c:x val="-0.56732701693942"/>
                  <c:y val="2.87688990556163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B226-4C5F-B055-43BACE3BB41A}"/>
                </c:ext>
              </c:extLst>
            </c:dLbl>
            <c:dLbl>
              <c:idx val="9"/>
              <c:layout>
                <c:manualLayout>
                  <c:x val="-5.9718633362044214E-2"/>
                  <c:y val="-1.29449852848474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1-B226-4C5F-B055-43BACE3BB41A}"/>
                </c:ext>
              </c:extLst>
            </c:dLbl>
            <c:dLbl>
              <c:idx val="10"/>
              <c:layout>
                <c:manualLayout>
                  <c:x val="-5.7865854623469222E-2"/>
                  <c:y val="-7.19165849158201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2-B226-4C5F-B055-43BACE3BB41A}"/>
                </c:ext>
              </c:extLst>
            </c:dLbl>
            <c:dLbl>
              <c:idx val="11"/>
              <c:layout>
                <c:manualLayout>
                  <c:x val="-5.9609396370673307E-2"/>
                  <c:y val="-5.75332679326563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B226-4C5F-B055-43BACE3BB41A}"/>
                </c:ext>
              </c:extLst>
            </c:dLbl>
            <c:dLbl>
              <c:idx val="12"/>
              <c:layout>
                <c:manualLayout>
                  <c:x val="-5.6273327591157052E-2"/>
                  <c:y val="-5.75332679326552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B226-4C5F-B055-43BACE3BB41A}"/>
                </c:ext>
              </c:extLst>
            </c:dLbl>
            <c:dLbl>
              <c:idx val="13"/>
              <c:layout>
                <c:manualLayout>
                  <c:x val="-0.54435831180017236"/>
                  <c:y val="5.75344004772996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B226-4C5F-B055-43BACE3BB41A}"/>
                </c:ext>
              </c:extLst>
            </c:dLbl>
            <c:dLbl>
              <c:idx val="14"/>
              <c:layout>
                <c:manualLayout>
                  <c:x val="-5.6685046152176712E-2"/>
                  <c:y val="-5.75332679326563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B226-4C5F-B055-43BACE3BB41A}"/>
                </c:ext>
              </c:extLst>
            </c:dLbl>
            <c:dLbl>
              <c:idx val="15"/>
              <c:layout>
                <c:manualLayout>
                  <c:x val="-5.4758930327507511E-2"/>
                  <c:y val="-7.19165849158201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7-B226-4C5F-B055-43BACE3BB41A}"/>
                </c:ext>
              </c:extLst>
            </c:dLbl>
            <c:numFmt formatCode="0.0%" sourceLinked="0"/>
            <c:spPr>
              <a:noFill/>
              <a:ln>
                <a:noFill/>
              </a:ln>
              <a:effectLst/>
            </c:spPr>
            <c:txPr>
              <a:bodyPr wrap="square" lIns="38100" tIns="19050" rIns="38100" bIns="19050" anchor="ctr">
                <a:spAutoFit/>
              </a:bodyPr>
              <a:lstStyle/>
              <a:p>
                <a:pPr>
                  <a:defRPr sz="1400" b="1">
                    <a:solidFill>
                      <a:schemeClr val="tx1">
                        <a:lumMod val="65000"/>
                        <a:lumOff val="3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'gasto diario por mercados'!$B$34:$B$49</c:f>
              <c:strCache>
                <c:ptCount val="16"/>
                <c:pt idx="0">
                  <c:v>Suiza + Austria</c:v>
                </c:pt>
                <c:pt idx="1">
                  <c:v>Irlanda</c:v>
                </c:pt>
                <c:pt idx="2">
                  <c:v>Bélgica</c:v>
                </c:pt>
                <c:pt idx="3">
                  <c:v>Dinamarca</c:v>
                </c:pt>
                <c:pt idx="4">
                  <c:v>Finlandia</c:v>
                </c:pt>
                <c:pt idx="5">
                  <c:v>Francia</c:v>
                </c:pt>
                <c:pt idx="6">
                  <c:v>Holanda</c:v>
                </c:pt>
                <c:pt idx="7">
                  <c:v>Reino Unido</c:v>
                </c:pt>
                <c:pt idx="8">
                  <c:v>Todos los países</c:v>
                </c:pt>
                <c:pt idx="9">
                  <c:v>Península</c:v>
                </c:pt>
                <c:pt idx="10">
                  <c:v>España</c:v>
                </c:pt>
                <c:pt idx="11">
                  <c:v>Noruega</c:v>
                </c:pt>
                <c:pt idx="12">
                  <c:v>Rusia</c:v>
                </c:pt>
                <c:pt idx="13">
                  <c:v>Italia</c:v>
                </c:pt>
                <c:pt idx="14">
                  <c:v>Alemania</c:v>
                </c:pt>
                <c:pt idx="15">
                  <c:v>Suecia</c:v>
                </c:pt>
              </c:strCache>
            </c:strRef>
          </c:cat>
          <c:val>
            <c:numRef>
              <c:f>'gasto diario por mercados'!$K$34:$K$49</c:f>
              <c:numCache>
                <c:formatCode>0.0%</c:formatCode>
                <c:ptCount val="16"/>
                <c:pt idx="0">
                  <c:v>-0.10549827318463045</c:v>
                </c:pt>
                <c:pt idx="1">
                  <c:v>2.2738184773451353E-2</c:v>
                </c:pt>
                <c:pt idx="2">
                  <c:v>0.1408919263900803</c:v>
                </c:pt>
                <c:pt idx="3">
                  <c:v>3.3148176404467211E-3</c:v>
                </c:pt>
                <c:pt idx="4">
                  <c:v>5.3737821932575924E-2</c:v>
                </c:pt>
                <c:pt idx="5">
                  <c:v>5.9453268838494999E-2</c:v>
                </c:pt>
                <c:pt idx="6">
                  <c:v>1.4896336205539651E-2</c:v>
                </c:pt>
                <c:pt idx="7">
                  <c:v>0.10253973725783738</c:v>
                </c:pt>
                <c:pt idx="8">
                  <c:v>2.8921260303419905E-2</c:v>
                </c:pt>
                <c:pt idx="9">
                  <c:v>-2.7235360376234308E-3</c:v>
                </c:pt>
                <c:pt idx="10">
                  <c:v>-1.318347653398444E-3</c:v>
                </c:pt>
                <c:pt idx="11">
                  <c:v>-6.0581373241532788E-2</c:v>
                </c:pt>
                <c:pt idx="12">
                  <c:v>-0.11539691765258298</c:v>
                </c:pt>
                <c:pt idx="13">
                  <c:v>6.3481248882905961E-2</c:v>
                </c:pt>
                <c:pt idx="14">
                  <c:v>-9.6419340090387884E-3</c:v>
                </c:pt>
                <c:pt idx="15">
                  <c:v>-0.1545157977046</c:v>
                </c:pt>
              </c:numCache>
            </c:numRef>
          </c:val>
          <c:extLst>
            <c:ext xmlns:c16="http://schemas.microsoft.com/office/drawing/2014/chart" uri="{C3380CC4-5D6E-409C-BE32-E72D297353CC}">
              <c16:uniqueId val="{00000058-B226-4C5F-B055-43BACE3BB41A}"/>
            </c:ext>
          </c:extLst>
        </c:ser>
        <c:dLbls>
          <c:showLegendKey val="0"/>
          <c:showVal val="0"/>
          <c:showCatName val="0"/>
          <c:showSerName val="0"/>
          <c:showPercent val="0"/>
          <c:showBubbleSize val="0"/>
        </c:dLbls>
        <c:gapWidth val="35"/>
        <c:overlap val="100"/>
        <c:axId val="-212061008"/>
        <c:axId val="-212061552"/>
      </c:barChart>
      <c:catAx>
        <c:axId val="-212043056"/>
        <c:scaling>
          <c:orientation val="maxMin"/>
        </c:scaling>
        <c:delete val="0"/>
        <c:axPos val="l"/>
        <c:numFmt formatCode="General" sourceLinked="0"/>
        <c:majorTickMark val="out"/>
        <c:minorTickMark val="none"/>
        <c:tickLblPos val="nextTo"/>
        <c:spPr>
          <a:ln>
            <a:noFill/>
          </a:ln>
        </c:spPr>
        <c:txPr>
          <a:bodyPr/>
          <a:lstStyle/>
          <a:p>
            <a:pPr>
              <a:defRPr sz="1400">
                <a:solidFill>
                  <a:schemeClr val="tx1">
                    <a:lumMod val="75000"/>
                    <a:lumOff val="25000"/>
                  </a:schemeClr>
                </a:solidFill>
              </a:defRPr>
            </a:pPr>
            <a:endParaRPr lang="es-ES"/>
          </a:p>
        </c:txPr>
        <c:crossAx val="-212062096"/>
        <c:crosses val="autoZero"/>
        <c:auto val="1"/>
        <c:lblAlgn val="ctr"/>
        <c:lblOffset val="1000"/>
        <c:noMultiLvlLbl val="0"/>
      </c:catAx>
      <c:valAx>
        <c:axId val="-212062096"/>
        <c:scaling>
          <c:orientation val="minMax"/>
        </c:scaling>
        <c:delete val="1"/>
        <c:axPos val="t"/>
        <c:numFmt formatCode="#,##0.0" sourceLinked="1"/>
        <c:majorTickMark val="out"/>
        <c:minorTickMark val="none"/>
        <c:tickLblPos val="none"/>
        <c:crossAx val="-212043056"/>
        <c:crosses val="autoZero"/>
        <c:crossBetween val="between"/>
      </c:valAx>
      <c:valAx>
        <c:axId val="-212061552"/>
        <c:scaling>
          <c:orientation val="minMax"/>
        </c:scaling>
        <c:delete val="0"/>
        <c:axPos val="t"/>
        <c:numFmt formatCode="0.0%" sourceLinked="1"/>
        <c:majorTickMark val="out"/>
        <c:minorTickMark val="none"/>
        <c:tickLblPos val="none"/>
        <c:spPr>
          <a:noFill/>
          <a:ln>
            <a:noFill/>
          </a:ln>
        </c:spPr>
        <c:crossAx val="-212061008"/>
        <c:crosses val="autoZero"/>
        <c:crossBetween val="between"/>
      </c:valAx>
      <c:catAx>
        <c:axId val="-212061008"/>
        <c:scaling>
          <c:orientation val="maxMin"/>
        </c:scaling>
        <c:delete val="0"/>
        <c:axPos val="r"/>
        <c:numFmt formatCode="General" sourceLinked="1"/>
        <c:majorTickMark val="out"/>
        <c:minorTickMark val="none"/>
        <c:tickLblPos val="none"/>
        <c:spPr>
          <a:ln>
            <a:noFill/>
          </a:ln>
        </c:spPr>
        <c:crossAx val="-212061552"/>
        <c:crosses val="max"/>
        <c:auto val="1"/>
        <c:lblAlgn val="ctr"/>
        <c:lblOffset val="100"/>
        <c:noMultiLvlLbl val="0"/>
      </c:catAx>
      <c:spPr>
        <a:noFill/>
      </c:spPr>
    </c:plotArea>
    <c:legend>
      <c:legendPos val="t"/>
      <c:legendEntry>
        <c:idx val="3"/>
        <c:delete val="1"/>
      </c:legendEntry>
      <c:legendEntry>
        <c:idx val="4"/>
        <c:delete val="1"/>
      </c:legendEntry>
      <c:legendEntry>
        <c:idx val="5"/>
        <c:delete val="1"/>
      </c:legendEntry>
      <c:layout>
        <c:manualLayout>
          <c:xMode val="edge"/>
          <c:yMode val="edge"/>
          <c:x val="0"/>
          <c:y val="6.6191571738662136E-2"/>
          <c:w val="0.27901107968739047"/>
          <c:h val="2.949089626638537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partidas'!$C$3:$H$3</c:f>
          <c:strCache>
            <c:ptCount val="6"/>
            <c:pt idx="0">
              <c:v>Gasto medio en destino según concepto (euros/persona)</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48132901918716181"/>
          <c:y val="0.11908910188466384"/>
          <c:w val="0.2528290657993732"/>
          <c:h val="0.83225241954618379"/>
        </c:manualLayout>
      </c:layout>
      <c:barChart>
        <c:barDir val="bar"/>
        <c:grouping val="clustered"/>
        <c:varyColors val="0"/>
        <c:ser>
          <c:idx val="2"/>
          <c:order val="0"/>
          <c:tx>
            <c:strRef>
              <c:f>'gasto por partidas'!$E$53</c:f>
              <c:strCache>
                <c:ptCount val="1"/>
                <c:pt idx="0">
                  <c:v>2015</c:v>
                </c:pt>
              </c:strCache>
            </c:strRef>
          </c:tx>
          <c:spPr>
            <a:solidFill>
              <a:schemeClr val="accent6"/>
            </a:solidFill>
            <a:scene3d>
              <a:camera prst="orthographicFront"/>
              <a:lightRig rig="threePt" dir="t"/>
            </a:scene3d>
            <a:sp3d/>
          </c:spPr>
          <c:invertIfNegative val="0"/>
          <c:dPt>
            <c:idx val="10"/>
            <c:invertIfNegative val="0"/>
            <c:bubble3D val="0"/>
            <c:extLst>
              <c:ext xmlns:c16="http://schemas.microsoft.com/office/drawing/2014/chart" uri="{C3380CC4-5D6E-409C-BE32-E72D297353CC}">
                <c16:uniqueId val="{00000000-5E9D-41F9-A5B1-FFD8015735D3}"/>
              </c:ext>
            </c:extLst>
          </c:dPt>
          <c:dLbls>
            <c:numFmt formatCode="#,##0.0" sourceLinked="0"/>
            <c:spPr>
              <a:noFill/>
              <a:ln>
                <a:noFill/>
              </a:ln>
              <a:effectLst/>
            </c:spPr>
            <c:txPr>
              <a:bodyPr/>
              <a:lstStyle/>
              <a:p>
                <a:pPr>
                  <a:defRPr sz="14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por partidas'!$E$54:$E$69</c:f>
              <c:numCache>
                <c:formatCode>0.0</c:formatCode>
                <c:ptCount val="16"/>
                <c:pt idx="0">
                  <c:v>133.13268202872709</c:v>
                </c:pt>
                <c:pt idx="1">
                  <c:v>64.962857726959356</c:v>
                </c:pt>
                <c:pt idx="2">
                  <c:v>45.201399377734838</c:v>
                </c:pt>
                <c:pt idx="3">
                  <c:v>30.646328606240779</c:v>
                </c:pt>
                <c:pt idx="4">
                  <c:v>24.694584287030018</c:v>
                </c:pt>
                <c:pt idx="5">
                  <c:v>21.39576068917567</c:v>
                </c:pt>
                <c:pt idx="6">
                  <c:v>16.770629112767285</c:v>
                </c:pt>
                <c:pt idx="7">
                  <c:v>12.26633240236003</c:v>
                </c:pt>
                <c:pt idx="8">
                  <c:v>10.791225266503377</c:v>
                </c:pt>
                <c:pt idx="9">
                  <c:v>6.5388350016617736</c:v>
                </c:pt>
                <c:pt idx="10">
                  <c:v>5.7791875203767473</c:v>
                </c:pt>
                <c:pt idx="11">
                  <c:v>4.8548901050158353</c:v>
                </c:pt>
                <c:pt idx="12">
                  <c:v>3.7279566777228164</c:v>
                </c:pt>
                <c:pt idx="13">
                  <c:v>3.2197797357807341</c:v>
                </c:pt>
                <c:pt idx="14">
                  <c:v>0.94549126460615962</c:v>
                </c:pt>
                <c:pt idx="15">
                  <c:v>2.7468886455888617</c:v>
                </c:pt>
              </c:numCache>
            </c:numRef>
          </c:val>
          <c:extLst>
            <c:ext xmlns:c16="http://schemas.microsoft.com/office/drawing/2014/chart" uri="{C3380CC4-5D6E-409C-BE32-E72D297353CC}">
              <c16:uniqueId val="{00000001-5E9D-41F9-A5B1-FFD8015735D3}"/>
            </c:ext>
          </c:extLst>
        </c:ser>
        <c:dLbls>
          <c:showLegendKey val="0"/>
          <c:showVal val="0"/>
          <c:showCatName val="0"/>
          <c:showSerName val="0"/>
          <c:showPercent val="0"/>
          <c:showBubbleSize val="0"/>
        </c:dLbls>
        <c:gapWidth val="35"/>
        <c:overlap val="100"/>
        <c:axId val="-212051216"/>
        <c:axId val="-212042512"/>
      </c:barChart>
      <c:barChart>
        <c:barDir val="bar"/>
        <c:grouping val="clustered"/>
        <c:varyColors val="0"/>
        <c:ser>
          <c:idx val="3"/>
          <c:order val="1"/>
          <c:tx>
            <c:strRef>
              <c:f>'gasto por partidas'!$F$53</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5E9D-41F9-A5B1-FFD8015735D3}"/>
              </c:ext>
            </c:extLst>
          </c:dPt>
          <c:dPt>
            <c:idx val="1"/>
            <c:invertIfNegative val="0"/>
            <c:bubble3D val="0"/>
            <c:spPr>
              <a:noFill/>
            </c:spPr>
            <c:extLst>
              <c:ext xmlns:c16="http://schemas.microsoft.com/office/drawing/2014/chart" uri="{C3380CC4-5D6E-409C-BE32-E72D297353CC}">
                <c16:uniqueId val="{00000005-5E9D-41F9-A5B1-FFD8015735D3}"/>
              </c:ext>
            </c:extLst>
          </c:dPt>
          <c:dPt>
            <c:idx val="2"/>
            <c:invertIfNegative val="0"/>
            <c:bubble3D val="0"/>
            <c:spPr>
              <a:noFill/>
            </c:spPr>
            <c:extLst>
              <c:ext xmlns:c16="http://schemas.microsoft.com/office/drawing/2014/chart" uri="{C3380CC4-5D6E-409C-BE32-E72D297353CC}">
                <c16:uniqueId val="{00000007-5E9D-41F9-A5B1-FFD8015735D3}"/>
              </c:ext>
            </c:extLst>
          </c:dPt>
          <c:dPt>
            <c:idx val="3"/>
            <c:invertIfNegative val="0"/>
            <c:bubble3D val="0"/>
            <c:spPr>
              <a:noFill/>
            </c:spPr>
            <c:extLst>
              <c:ext xmlns:c16="http://schemas.microsoft.com/office/drawing/2014/chart" uri="{C3380CC4-5D6E-409C-BE32-E72D297353CC}">
                <c16:uniqueId val="{00000009-5E9D-41F9-A5B1-FFD8015735D3}"/>
              </c:ext>
            </c:extLst>
          </c:dPt>
          <c:dPt>
            <c:idx val="4"/>
            <c:invertIfNegative val="0"/>
            <c:bubble3D val="0"/>
            <c:spPr>
              <a:noFill/>
            </c:spPr>
            <c:extLst>
              <c:ext xmlns:c16="http://schemas.microsoft.com/office/drawing/2014/chart" uri="{C3380CC4-5D6E-409C-BE32-E72D297353CC}">
                <c16:uniqueId val="{0000000B-5E9D-41F9-A5B1-FFD8015735D3}"/>
              </c:ext>
            </c:extLst>
          </c:dPt>
          <c:dPt>
            <c:idx val="5"/>
            <c:invertIfNegative val="0"/>
            <c:bubble3D val="0"/>
            <c:spPr>
              <a:noFill/>
            </c:spPr>
            <c:extLst>
              <c:ext xmlns:c16="http://schemas.microsoft.com/office/drawing/2014/chart" uri="{C3380CC4-5D6E-409C-BE32-E72D297353CC}">
                <c16:uniqueId val="{0000000D-5E9D-41F9-A5B1-FFD8015735D3}"/>
              </c:ext>
            </c:extLst>
          </c:dPt>
          <c:dPt>
            <c:idx val="6"/>
            <c:invertIfNegative val="0"/>
            <c:bubble3D val="0"/>
            <c:spPr>
              <a:noFill/>
            </c:spPr>
            <c:extLst>
              <c:ext xmlns:c16="http://schemas.microsoft.com/office/drawing/2014/chart" uri="{C3380CC4-5D6E-409C-BE32-E72D297353CC}">
                <c16:uniqueId val="{0000000F-5E9D-41F9-A5B1-FFD8015735D3}"/>
              </c:ext>
            </c:extLst>
          </c:dPt>
          <c:dPt>
            <c:idx val="7"/>
            <c:invertIfNegative val="0"/>
            <c:bubble3D val="0"/>
            <c:spPr>
              <a:noFill/>
            </c:spPr>
            <c:extLst>
              <c:ext xmlns:c16="http://schemas.microsoft.com/office/drawing/2014/chart" uri="{C3380CC4-5D6E-409C-BE32-E72D297353CC}">
                <c16:uniqueId val="{00000011-5E9D-41F9-A5B1-FFD8015735D3}"/>
              </c:ext>
            </c:extLst>
          </c:dPt>
          <c:dPt>
            <c:idx val="8"/>
            <c:invertIfNegative val="0"/>
            <c:bubble3D val="0"/>
            <c:spPr>
              <a:noFill/>
            </c:spPr>
            <c:extLst>
              <c:ext xmlns:c16="http://schemas.microsoft.com/office/drawing/2014/chart" uri="{C3380CC4-5D6E-409C-BE32-E72D297353CC}">
                <c16:uniqueId val="{00000013-5E9D-41F9-A5B1-FFD8015735D3}"/>
              </c:ext>
            </c:extLst>
          </c:dPt>
          <c:dPt>
            <c:idx val="9"/>
            <c:invertIfNegative val="0"/>
            <c:bubble3D val="0"/>
            <c:spPr>
              <a:noFill/>
            </c:spPr>
            <c:extLst>
              <c:ext xmlns:c16="http://schemas.microsoft.com/office/drawing/2014/chart" uri="{C3380CC4-5D6E-409C-BE32-E72D297353CC}">
                <c16:uniqueId val="{00000015-5E9D-41F9-A5B1-FFD8015735D3}"/>
              </c:ext>
            </c:extLst>
          </c:dPt>
          <c:dPt>
            <c:idx val="10"/>
            <c:invertIfNegative val="0"/>
            <c:bubble3D val="0"/>
            <c:spPr>
              <a:noFill/>
            </c:spPr>
            <c:extLst>
              <c:ext xmlns:c16="http://schemas.microsoft.com/office/drawing/2014/chart" uri="{C3380CC4-5D6E-409C-BE32-E72D297353CC}">
                <c16:uniqueId val="{00000017-5E9D-41F9-A5B1-FFD8015735D3}"/>
              </c:ext>
            </c:extLst>
          </c:dPt>
          <c:dPt>
            <c:idx val="11"/>
            <c:invertIfNegative val="0"/>
            <c:bubble3D val="0"/>
            <c:spPr>
              <a:noFill/>
            </c:spPr>
            <c:extLst>
              <c:ext xmlns:c16="http://schemas.microsoft.com/office/drawing/2014/chart" uri="{C3380CC4-5D6E-409C-BE32-E72D297353CC}">
                <c16:uniqueId val="{00000019-5E9D-41F9-A5B1-FFD8015735D3}"/>
              </c:ext>
            </c:extLst>
          </c:dPt>
          <c:dPt>
            <c:idx val="12"/>
            <c:invertIfNegative val="0"/>
            <c:bubble3D val="0"/>
            <c:spPr>
              <a:noFill/>
            </c:spPr>
            <c:extLst>
              <c:ext xmlns:c16="http://schemas.microsoft.com/office/drawing/2014/chart" uri="{C3380CC4-5D6E-409C-BE32-E72D297353CC}">
                <c16:uniqueId val="{0000001B-5E9D-41F9-A5B1-FFD8015735D3}"/>
              </c:ext>
            </c:extLst>
          </c:dPt>
          <c:dPt>
            <c:idx val="13"/>
            <c:invertIfNegative val="0"/>
            <c:bubble3D val="0"/>
            <c:spPr>
              <a:noFill/>
            </c:spPr>
            <c:extLst>
              <c:ext xmlns:c16="http://schemas.microsoft.com/office/drawing/2014/chart" uri="{C3380CC4-5D6E-409C-BE32-E72D297353CC}">
                <c16:uniqueId val="{0000001D-5E9D-41F9-A5B1-FFD8015735D3}"/>
              </c:ext>
            </c:extLst>
          </c:dPt>
          <c:dPt>
            <c:idx val="14"/>
            <c:invertIfNegative val="0"/>
            <c:bubble3D val="0"/>
            <c:spPr>
              <a:noFill/>
            </c:spPr>
            <c:extLst>
              <c:ext xmlns:c16="http://schemas.microsoft.com/office/drawing/2014/chart" uri="{C3380CC4-5D6E-409C-BE32-E72D297353CC}">
                <c16:uniqueId val="{0000001F-5E9D-41F9-A5B1-FFD8015735D3}"/>
              </c:ext>
            </c:extLst>
          </c:dPt>
          <c:dPt>
            <c:idx val="15"/>
            <c:invertIfNegative val="0"/>
            <c:bubble3D val="0"/>
            <c:spPr>
              <a:noFill/>
            </c:spPr>
            <c:extLst>
              <c:ext xmlns:c16="http://schemas.microsoft.com/office/drawing/2014/chart" uri="{C3380CC4-5D6E-409C-BE32-E72D297353CC}">
                <c16:uniqueId val="{00000021-5E9D-41F9-A5B1-FFD8015735D3}"/>
              </c:ext>
            </c:extLst>
          </c:dPt>
          <c:dPt>
            <c:idx val="16"/>
            <c:invertIfNegative val="0"/>
            <c:bubble3D val="0"/>
            <c:spPr>
              <a:noFill/>
            </c:spPr>
            <c:extLst>
              <c:ext xmlns:c16="http://schemas.microsoft.com/office/drawing/2014/chart" uri="{C3380CC4-5D6E-409C-BE32-E72D297353CC}">
                <c16:uniqueId val="{00000023-5E9D-41F9-A5B1-FFD8015735D3}"/>
              </c:ext>
            </c:extLst>
          </c:dPt>
          <c:dPt>
            <c:idx val="17"/>
            <c:invertIfNegative val="0"/>
            <c:bubble3D val="0"/>
            <c:spPr>
              <a:noFill/>
            </c:spPr>
            <c:extLst>
              <c:ext xmlns:c16="http://schemas.microsoft.com/office/drawing/2014/chart" uri="{C3380CC4-5D6E-409C-BE32-E72D297353CC}">
                <c16:uniqueId val="{00000025-5E9D-41F9-A5B1-FFD8015735D3}"/>
              </c:ext>
            </c:extLst>
          </c:dPt>
          <c:dLbls>
            <c:dLbl>
              <c:idx val="0"/>
              <c:layout>
                <c:manualLayout>
                  <c:x val="-7.5156610465032386E-2"/>
                  <c:y val="3.5913408463981312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9D-41F9-A5B1-FFD8015735D3}"/>
                </c:ext>
              </c:extLst>
            </c:dLbl>
            <c:dLbl>
              <c:idx val="1"/>
              <c:layout>
                <c:manualLayout>
                  <c:x val="-7.5222261466932325E-2"/>
                  <c:y val="1.197113615698314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9D-41F9-A5B1-FFD8015735D3}"/>
                </c:ext>
              </c:extLst>
            </c:dLbl>
            <c:dLbl>
              <c:idx val="2"/>
              <c:layout>
                <c:manualLayout>
                  <c:x val="-7.1055720631352626E-2"/>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9D-41F9-A5B1-FFD8015735D3}"/>
                </c:ext>
              </c:extLst>
            </c:dLbl>
            <c:dLbl>
              <c:idx val="3"/>
              <c:layout>
                <c:manualLayout>
                  <c:x val="-8.8070162538750579E-2"/>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9D-41F9-A5B1-FFD8015735D3}"/>
                </c:ext>
              </c:extLst>
            </c:dLbl>
            <c:dLbl>
              <c:idx val="4"/>
              <c:layout>
                <c:manualLayout>
                  <c:x val="-7.2965180021612383E-2"/>
                  <c:y val="1.52045400294442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9D-41F9-A5B1-FFD8015735D3}"/>
                </c:ext>
              </c:extLst>
            </c:dLbl>
            <c:dLbl>
              <c:idx val="5"/>
              <c:layout>
                <c:manualLayout>
                  <c:x val="-7.3053644746672558E-2"/>
                  <c:y val="1.52045400294447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E9D-41F9-A5B1-FFD8015735D3}"/>
                </c:ext>
              </c:extLst>
            </c:dLbl>
            <c:dLbl>
              <c:idx val="6"/>
              <c:layout>
                <c:manualLayout>
                  <c:x val="-2.1805980281064305E-3"/>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E9D-41F9-A5B1-FFD8015735D3}"/>
                </c:ext>
              </c:extLst>
            </c:dLbl>
            <c:dLbl>
              <c:idx val="7"/>
              <c:layout>
                <c:manualLayout>
                  <c:x val="-2.2168702066561472E-3"/>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E9D-41F9-A5B1-FFD8015735D3}"/>
                </c:ext>
              </c:extLst>
            </c:dLbl>
            <c:dLbl>
              <c:idx val="8"/>
              <c:layout>
                <c:manualLayout>
                  <c:x val="-7.7169634310789298E-2"/>
                  <c:y val="-1.52021458022133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E9D-41F9-A5B1-FFD8015735D3}"/>
                </c:ext>
              </c:extLst>
            </c:dLbl>
            <c:dLbl>
              <c:idx val="9"/>
              <c:layout>
                <c:manualLayout>
                  <c:x val="-8.7993350866527653E-2"/>
                  <c:y val="1.52045400294442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E9D-41F9-A5B1-FFD8015735D3}"/>
                </c:ext>
              </c:extLst>
            </c:dLbl>
            <c:dLbl>
              <c:idx val="10"/>
              <c:layout>
                <c:manualLayout>
                  <c:x val="-3.9144409882831577E-4"/>
                  <c:y val="-1.52021458022133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E9D-41F9-A5B1-FFD8015735D3}"/>
                </c:ext>
              </c:extLst>
            </c:dLbl>
            <c:dLbl>
              <c:idx val="11"/>
              <c:layout>
                <c:manualLayout>
                  <c:x val="-7.5227021164570071E-2"/>
                  <c:y val="2.3942272308391792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E9D-41F9-A5B1-FFD8015735D3}"/>
                </c:ext>
              </c:extLst>
            </c:dLbl>
            <c:dLbl>
              <c:idx val="12"/>
              <c:layout>
                <c:manualLayout>
                  <c:x val="-8.574562468897845E-2"/>
                  <c:y val="-1.52009486885979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E9D-41F9-A5B1-FFD8015735D3}"/>
                </c:ext>
              </c:extLst>
            </c:dLbl>
            <c:dLbl>
              <c:idx val="13"/>
              <c:layout>
                <c:manualLayout>
                  <c:x val="1.8314988255035761E-3"/>
                  <c:y val="-3.04054887180410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E9D-41F9-A5B1-FFD8015735D3}"/>
                </c:ext>
              </c:extLst>
            </c:dLbl>
            <c:dLbl>
              <c:idx val="14"/>
              <c:layout>
                <c:manualLayout>
                  <c:x val="-7.9249458050979313E-2"/>
                  <c:y val="-1.52021458022133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E9D-41F9-A5B1-FFD8015735D3}"/>
                </c:ext>
              </c:extLst>
            </c:dLbl>
            <c:dLbl>
              <c:idx val="15"/>
              <c:layout>
                <c:manualLayout>
                  <c:x val="-9.2298743571125719E-2"/>
                  <c:y val="-1.52021458022122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E9D-41F9-A5B1-FFD8015735D3}"/>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por partidas'!$F$54:$F$69</c:f>
              <c:numCache>
                <c:formatCode>0.0%</c:formatCode>
                <c:ptCount val="16"/>
                <c:pt idx="0">
                  <c:v>4.7962186782286587E-2</c:v>
                </c:pt>
                <c:pt idx="1">
                  <c:v>7.7934162338462842E-2</c:v>
                </c:pt>
                <c:pt idx="2">
                  <c:v>7.8950293558946338E-2</c:v>
                </c:pt>
                <c:pt idx="3">
                  <c:v>0.22324012745941402</c:v>
                </c:pt>
                <c:pt idx="4">
                  <c:v>4.4413565485521556E-3</c:v>
                </c:pt>
                <c:pt idx="5">
                  <c:v>4.2121856999219665E-2</c:v>
                </c:pt>
                <c:pt idx="6">
                  <c:v>-4.0988578623335825E-2</c:v>
                </c:pt>
                <c:pt idx="7">
                  <c:v>-5.6452871411074024E-2</c:v>
                </c:pt>
                <c:pt idx="8">
                  <c:v>1.9653364357377523E-2</c:v>
                </c:pt>
                <c:pt idx="9">
                  <c:v>0.19058379083198318</c:v>
                </c:pt>
                <c:pt idx="10">
                  <c:v>-0.16671345428160034</c:v>
                </c:pt>
                <c:pt idx="11">
                  <c:v>7.995905362756428E-2</c:v>
                </c:pt>
                <c:pt idx="12">
                  <c:v>0.12108220025604122</c:v>
                </c:pt>
                <c:pt idx="13">
                  <c:v>-0.10770906399333369</c:v>
                </c:pt>
                <c:pt idx="14">
                  <c:v>1.7630259793785852E-2</c:v>
                </c:pt>
                <c:pt idx="15">
                  <c:v>0.24864318513515071</c:v>
                </c:pt>
              </c:numCache>
            </c:numRef>
          </c:val>
          <c:extLst>
            <c:ext xmlns:c16="http://schemas.microsoft.com/office/drawing/2014/chart" uri="{C3380CC4-5D6E-409C-BE32-E72D297353CC}">
              <c16:uniqueId val="{00000026-5E9D-41F9-A5B1-FFD8015735D3}"/>
            </c:ext>
          </c:extLst>
        </c:ser>
        <c:ser>
          <c:idx val="1"/>
          <c:order val="2"/>
          <c:tx>
            <c:strRef>
              <c:f>'gasto por partidas'!$G$53</c:f>
              <c:strCache>
                <c:ptCount val="1"/>
                <c:pt idx="0">
                  <c:v>Peso de cada concepto 2015</c:v>
                </c:pt>
              </c:strCache>
            </c:strRef>
          </c:tx>
          <c:spPr>
            <a:solidFill>
              <a:schemeClr val="accent3">
                <a:lumMod val="75000"/>
              </a:schemeClr>
            </a:solidFill>
          </c:spPr>
          <c:invertIfNegative val="0"/>
          <c:dPt>
            <c:idx val="0"/>
            <c:invertIfNegative val="0"/>
            <c:bubble3D val="0"/>
            <c:spPr>
              <a:noFill/>
            </c:spPr>
            <c:extLst>
              <c:ext xmlns:c16="http://schemas.microsoft.com/office/drawing/2014/chart" uri="{C3380CC4-5D6E-409C-BE32-E72D297353CC}">
                <c16:uniqueId val="{00000028-5E9D-41F9-A5B1-FFD8015735D3}"/>
              </c:ext>
            </c:extLst>
          </c:dPt>
          <c:dPt>
            <c:idx val="1"/>
            <c:invertIfNegative val="0"/>
            <c:bubble3D val="0"/>
            <c:spPr>
              <a:noFill/>
            </c:spPr>
            <c:extLst>
              <c:ext xmlns:c16="http://schemas.microsoft.com/office/drawing/2014/chart" uri="{C3380CC4-5D6E-409C-BE32-E72D297353CC}">
                <c16:uniqueId val="{0000002A-5E9D-41F9-A5B1-FFD8015735D3}"/>
              </c:ext>
            </c:extLst>
          </c:dPt>
          <c:dPt>
            <c:idx val="2"/>
            <c:invertIfNegative val="0"/>
            <c:bubble3D val="0"/>
            <c:spPr>
              <a:noFill/>
            </c:spPr>
            <c:extLst>
              <c:ext xmlns:c16="http://schemas.microsoft.com/office/drawing/2014/chart" uri="{C3380CC4-5D6E-409C-BE32-E72D297353CC}">
                <c16:uniqueId val="{0000002C-5E9D-41F9-A5B1-FFD8015735D3}"/>
              </c:ext>
            </c:extLst>
          </c:dPt>
          <c:dPt>
            <c:idx val="3"/>
            <c:invertIfNegative val="0"/>
            <c:bubble3D val="0"/>
            <c:spPr>
              <a:noFill/>
            </c:spPr>
            <c:extLst>
              <c:ext xmlns:c16="http://schemas.microsoft.com/office/drawing/2014/chart" uri="{C3380CC4-5D6E-409C-BE32-E72D297353CC}">
                <c16:uniqueId val="{0000002E-5E9D-41F9-A5B1-FFD8015735D3}"/>
              </c:ext>
            </c:extLst>
          </c:dPt>
          <c:dPt>
            <c:idx val="4"/>
            <c:invertIfNegative val="0"/>
            <c:bubble3D val="0"/>
            <c:spPr>
              <a:noFill/>
            </c:spPr>
            <c:extLst>
              <c:ext xmlns:c16="http://schemas.microsoft.com/office/drawing/2014/chart" uri="{C3380CC4-5D6E-409C-BE32-E72D297353CC}">
                <c16:uniqueId val="{00000030-5E9D-41F9-A5B1-FFD8015735D3}"/>
              </c:ext>
            </c:extLst>
          </c:dPt>
          <c:dPt>
            <c:idx val="5"/>
            <c:invertIfNegative val="0"/>
            <c:bubble3D val="0"/>
            <c:spPr>
              <a:noFill/>
            </c:spPr>
            <c:extLst>
              <c:ext xmlns:c16="http://schemas.microsoft.com/office/drawing/2014/chart" uri="{C3380CC4-5D6E-409C-BE32-E72D297353CC}">
                <c16:uniqueId val="{00000032-5E9D-41F9-A5B1-FFD8015735D3}"/>
              </c:ext>
            </c:extLst>
          </c:dPt>
          <c:dPt>
            <c:idx val="6"/>
            <c:invertIfNegative val="0"/>
            <c:bubble3D val="0"/>
            <c:spPr>
              <a:noFill/>
            </c:spPr>
            <c:extLst>
              <c:ext xmlns:c16="http://schemas.microsoft.com/office/drawing/2014/chart" uri="{C3380CC4-5D6E-409C-BE32-E72D297353CC}">
                <c16:uniqueId val="{00000034-5E9D-41F9-A5B1-FFD8015735D3}"/>
              </c:ext>
            </c:extLst>
          </c:dPt>
          <c:dPt>
            <c:idx val="7"/>
            <c:invertIfNegative val="0"/>
            <c:bubble3D val="0"/>
            <c:spPr>
              <a:noFill/>
            </c:spPr>
            <c:extLst>
              <c:ext xmlns:c16="http://schemas.microsoft.com/office/drawing/2014/chart" uri="{C3380CC4-5D6E-409C-BE32-E72D297353CC}">
                <c16:uniqueId val="{00000036-5E9D-41F9-A5B1-FFD8015735D3}"/>
              </c:ext>
            </c:extLst>
          </c:dPt>
          <c:dPt>
            <c:idx val="8"/>
            <c:invertIfNegative val="0"/>
            <c:bubble3D val="0"/>
            <c:spPr>
              <a:noFill/>
            </c:spPr>
            <c:extLst>
              <c:ext xmlns:c16="http://schemas.microsoft.com/office/drawing/2014/chart" uri="{C3380CC4-5D6E-409C-BE32-E72D297353CC}">
                <c16:uniqueId val="{00000038-5E9D-41F9-A5B1-FFD8015735D3}"/>
              </c:ext>
            </c:extLst>
          </c:dPt>
          <c:dPt>
            <c:idx val="9"/>
            <c:invertIfNegative val="0"/>
            <c:bubble3D val="0"/>
            <c:spPr>
              <a:noFill/>
            </c:spPr>
            <c:extLst>
              <c:ext xmlns:c16="http://schemas.microsoft.com/office/drawing/2014/chart" uri="{C3380CC4-5D6E-409C-BE32-E72D297353CC}">
                <c16:uniqueId val="{0000003A-5E9D-41F9-A5B1-FFD8015735D3}"/>
              </c:ext>
            </c:extLst>
          </c:dPt>
          <c:dPt>
            <c:idx val="10"/>
            <c:invertIfNegative val="0"/>
            <c:bubble3D val="0"/>
            <c:spPr>
              <a:noFill/>
            </c:spPr>
            <c:extLst>
              <c:ext xmlns:c16="http://schemas.microsoft.com/office/drawing/2014/chart" uri="{C3380CC4-5D6E-409C-BE32-E72D297353CC}">
                <c16:uniqueId val="{0000003C-5E9D-41F9-A5B1-FFD8015735D3}"/>
              </c:ext>
            </c:extLst>
          </c:dPt>
          <c:dPt>
            <c:idx val="11"/>
            <c:invertIfNegative val="0"/>
            <c:bubble3D val="0"/>
            <c:spPr>
              <a:noFill/>
            </c:spPr>
            <c:extLst>
              <c:ext xmlns:c16="http://schemas.microsoft.com/office/drawing/2014/chart" uri="{C3380CC4-5D6E-409C-BE32-E72D297353CC}">
                <c16:uniqueId val="{0000003E-5E9D-41F9-A5B1-FFD8015735D3}"/>
              </c:ext>
            </c:extLst>
          </c:dPt>
          <c:dPt>
            <c:idx val="12"/>
            <c:invertIfNegative val="0"/>
            <c:bubble3D val="0"/>
            <c:spPr>
              <a:noFill/>
            </c:spPr>
            <c:extLst>
              <c:ext xmlns:c16="http://schemas.microsoft.com/office/drawing/2014/chart" uri="{C3380CC4-5D6E-409C-BE32-E72D297353CC}">
                <c16:uniqueId val="{00000040-5E9D-41F9-A5B1-FFD8015735D3}"/>
              </c:ext>
            </c:extLst>
          </c:dPt>
          <c:dPt>
            <c:idx val="13"/>
            <c:invertIfNegative val="0"/>
            <c:bubble3D val="0"/>
            <c:spPr>
              <a:noFill/>
            </c:spPr>
            <c:extLst>
              <c:ext xmlns:c16="http://schemas.microsoft.com/office/drawing/2014/chart" uri="{C3380CC4-5D6E-409C-BE32-E72D297353CC}">
                <c16:uniqueId val="{00000042-5E9D-41F9-A5B1-FFD8015735D3}"/>
              </c:ext>
            </c:extLst>
          </c:dPt>
          <c:dPt>
            <c:idx val="14"/>
            <c:invertIfNegative val="0"/>
            <c:bubble3D val="0"/>
            <c:spPr>
              <a:noFill/>
            </c:spPr>
            <c:extLst>
              <c:ext xmlns:c16="http://schemas.microsoft.com/office/drawing/2014/chart" uri="{C3380CC4-5D6E-409C-BE32-E72D297353CC}">
                <c16:uniqueId val="{00000044-5E9D-41F9-A5B1-FFD8015735D3}"/>
              </c:ext>
            </c:extLst>
          </c:dPt>
          <c:dPt>
            <c:idx val="15"/>
            <c:invertIfNegative val="0"/>
            <c:bubble3D val="0"/>
            <c:spPr>
              <a:noFill/>
            </c:spPr>
            <c:extLst>
              <c:ext xmlns:c16="http://schemas.microsoft.com/office/drawing/2014/chart" uri="{C3380CC4-5D6E-409C-BE32-E72D297353CC}">
                <c16:uniqueId val="{00000046-5E9D-41F9-A5B1-FFD8015735D3}"/>
              </c:ext>
            </c:extLst>
          </c:dPt>
          <c:dLbls>
            <c:dLbl>
              <c:idx val="0"/>
              <c:layout>
                <c:manualLayout>
                  <c:x val="0.39395524965106493"/>
                  <c:y val="1.52045400294442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5E9D-41F9-A5B1-FFD8015735D3}"/>
                </c:ext>
              </c:extLst>
            </c:dLbl>
            <c:dLbl>
              <c:idx val="1"/>
              <c:layout>
                <c:manualLayout>
                  <c:x val="0.21886402758392481"/>
                  <c:y val="1.197113615698314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E9D-41F9-A5B1-FFD8015735D3}"/>
                </c:ext>
              </c:extLst>
            </c:dLbl>
            <c:dLbl>
              <c:idx val="2"/>
              <c:layout>
                <c:manualLayout>
                  <c:x val="0.16675354482584759"/>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E9D-41F9-A5B1-FFD8015735D3}"/>
                </c:ext>
              </c:extLst>
            </c:dLbl>
            <c:dLbl>
              <c:idx val="3"/>
              <c:layout>
                <c:manualLayout>
                  <c:x val="0.13548725517100116"/>
                  <c:y val="1.52045400294447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E9D-41F9-A5B1-FFD8015735D3}"/>
                </c:ext>
              </c:extLst>
            </c:dLbl>
            <c:dLbl>
              <c:idx val="4"/>
              <c:layout>
                <c:manualLayout>
                  <c:x val="0.12089631999873943"/>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E9D-41F9-A5B1-FFD8015735D3}"/>
                </c:ext>
              </c:extLst>
            </c:dLbl>
            <c:dLbl>
              <c:idx val="5"/>
              <c:layout>
                <c:manualLayout>
                  <c:x val="0.11672748137809323"/>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E9D-41F9-A5B1-FFD8015735D3}"/>
                </c:ext>
              </c:extLst>
            </c:dLbl>
            <c:dLbl>
              <c:idx val="6"/>
              <c:layout>
                <c:manualLayout>
                  <c:x val="0.10422096551615466"/>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E9D-41F9-A5B1-FFD8015735D3}"/>
                </c:ext>
              </c:extLst>
            </c:dLbl>
            <c:dLbl>
              <c:idx val="7"/>
              <c:layout>
                <c:manualLayout>
                  <c:x val="9.3798868964539261E-2"/>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E9D-41F9-A5B1-FFD8015735D3}"/>
                </c:ext>
              </c:extLst>
            </c:dLbl>
            <c:dLbl>
              <c:idx val="8"/>
              <c:layout>
                <c:manualLayout>
                  <c:x val="8.963003034389308E-2"/>
                  <c:y val="1.1971136165344885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E9D-41F9-A5B1-FFD8015735D3}"/>
                </c:ext>
              </c:extLst>
            </c:dLbl>
            <c:dLbl>
              <c:idx val="9"/>
              <c:layout>
                <c:manualLayout>
                  <c:x val="6.2532579309692762E-2"/>
                  <c:y val="1.52045400294442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5E9D-41F9-A5B1-FFD8015735D3}"/>
                </c:ext>
              </c:extLst>
            </c:dLbl>
            <c:dLbl>
              <c:idx val="10"/>
              <c:layout>
                <c:manualLayout>
                  <c:x val="6.2532579309692915E-2"/>
                  <c:y val="1.1971136165344885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5E9D-41F9-A5B1-FFD8015735D3}"/>
                </c:ext>
              </c:extLst>
            </c:dLbl>
            <c:dLbl>
              <c:idx val="11"/>
              <c:layout>
                <c:manualLayout>
                  <c:x val="6.0448159999369595E-2"/>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5E9D-41F9-A5B1-FFD8015735D3}"/>
                </c:ext>
              </c:extLst>
            </c:dLbl>
            <c:dLbl>
              <c:idx val="12"/>
              <c:layout>
                <c:manualLayout>
                  <c:x val="5.6279321378723483E-2"/>
                  <c:y val="-3.040548871804215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5E9D-41F9-A5B1-FFD8015735D3}"/>
                </c:ext>
              </c:extLst>
            </c:dLbl>
            <c:dLbl>
              <c:idx val="13"/>
              <c:layout>
                <c:manualLayout>
                  <c:x val="5.4194902068400469E-2"/>
                  <c:y val="1.1971136165344885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E9D-41F9-A5B1-FFD8015735D3}"/>
                </c:ext>
              </c:extLst>
            </c:dLbl>
            <c:dLbl>
              <c:idx val="14"/>
              <c:layout>
                <c:manualLayout>
                  <c:x val="5.4194902068400469E-2"/>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E9D-41F9-A5B1-FFD8015735D3}"/>
                </c:ext>
              </c:extLst>
            </c:dLbl>
            <c:dLbl>
              <c:idx val="15"/>
              <c:layout>
                <c:manualLayout>
                  <c:x val="5.6279321378723483E-2"/>
                  <c:y val="1.52045400294442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5E9D-41F9-A5B1-FFD8015735D3}"/>
                </c:ext>
              </c:extLst>
            </c:dLbl>
            <c:spPr>
              <a:solidFill>
                <a:schemeClr val="accent3">
                  <a:lumMod val="75000"/>
                </a:schemeClr>
              </a:solidFill>
            </c:spPr>
            <c:txPr>
              <a:bodyPr/>
              <a:lstStyle/>
              <a:p>
                <a:pPr>
                  <a:defRPr sz="1100" b="1">
                    <a:solidFill>
                      <a:schemeClr val="bg1"/>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por partidas'!$G$54:$G$69</c:f>
              <c:numCache>
                <c:formatCode>0.0%</c:formatCode>
                <c:ptCount val="16"/>
                <c:pt idx="0">
                  <c:v>0.34341327385535686</c:v>
                </c:pt>
                <c:pt idx="1">
                  <c:v>0.16757048165078706</c:v>
                </c:pt>
                <c:pt idx="2">
                  <c:v>0.11659616787260353</c:v>
                </c:pt>
                <c:pt idx="3">
                  <c:v>7.9051633888403888E-2</c:v>
                </c:pt>
                <c:pt idx="4">
                  <c:v>6.3699220261153752E-2</c:v>
                </c:pt>
                <c:pt idx="5">
                  <c:v>5.5189966227151624E-2</c:v>
                </c:pt>
                <c:pt idx="6">
                  <c:v>4.3259525463376844E-2</c:v>
                </c:pt>
                <c:pt idx="7">
                  <c:v>3.1640775986046428E-2</c:v>
                </c:pt>
                <c:pt idx="8">
                  <c:v>2.7835764601218879E-2</c:v>
                </c:pt>
                <c:pt idx="9">
                  <c:v>1.6866803108767339E-2</c:v>
                </c:pt>
                <c:pt idx="10">
                  <c:v>1.4907306578322798E-2</c:v>
                </c:pt>
                <c:pt idx="11">
                  <c:v>1.2523098609338564E-2</c:v>
                </c:pt>
                <c:pt idx="12">
                  <c:v>9.6161948214299967E-3</c:v>
                </c:pt>
                <c:pt idx="13">
                  <c:v>8.3053618638810941E-3</c:v>
                </c:pt>
                <c:pt idx="14">
                  <c:v>2.4388771084021348E-3</c:v>
                </c:pt>
                <c:pt idx="15">
                  <c:v>7.0855481037648662E-3</c:v>
                </c:pt>
              </c:numCache>
            </c:numRef>
          </c:val>
          <c:extLst>
            <c:ext xmlns:c16="http://schemas.microsoft.com/office/drawing/2014/chart" uri="{C3380CC4-5D6E-409C-BE32-E72D297353CC}">
              <c16:uniqueId val="{00000047-5E9D-41F9-A5B1-FFD8015735D3}"/>
            </c:ext>
          </c:extLst>
        </c:ser>
        <c:dLbls>
          <c:showLegendKey val="0"/>
          <c:showVal val="0"/>
          <c:showCatName val="0"/>
          <c:showSerName val="0"/>
          <c:showPercent val="0"/>
          <c:showBubbleSize val="0"/>
        </c:dLbls>
        <c:gapWidth val="10"/>
        <c:overlap val="100"/>
        <c:axId val="-212057200"/>
        <c:axId val="-212057744"/>
      </c:barChart>
      <c:catAx>
        <c:axId val="-21205121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42512"/>
        <c:crosses val="autoZero"/>
        <c:auto val="1"/>
        <c:lblAlgn val="ctr"/>
        <c:lblOffset val="1000"/>
        <c:noMultiLvlLbl val="0"/>
      </c:catAx>
      <c:valAx>
        <c:axId val="-212042512"/>
        <c:scaling>
          <c:orientation val="minMax"/>
        </c:scaling>
        <c:delete val="1"/>
        <c:axPos val="t"/>
        <c:numFmt formatCode="0.0" sourceLinked="1"/>
        <c:majorTickMark val="out"/>
        <c:minorTickMark val="none"/>
        <c:tickLblPos val="none"/>
        <c:crossAx val="-212051216"/>
        <c:crosses val="autoZero"/>
        <c:crossBetween val="between"/>
      </c:valAx>
      <c:valAx>
        <c:axId val="-212057744"/>
        <c:scaling>
          <c:orientation val="minMax"/>
        </c:scaling>
        <c:delete val="1"/>
        <c:axPos val="t"/>
        <c:numFmt formatCode="0.0%" sourceLinked="1"/>
        <c:majorTickMark val="out"/>
        <c:minorTickMark val="none"/>
        <c:tickLblPos val="none"/>
        <c:crossAx val="-212057200"/>
        <c:crosses val="autoZero"/>
        <c:crossBetween val="between"/>
      </c:valAx>
      <c:catAx>
        <c:axId val="-212057200"/>
        <c:scaling>
          <c:orientation val="maxMin"/>
        </c:scaling>
        <c:delete val="1"/>
        <c:axPos val="r"/>
        <c:numFmt formatCode="General" sourceLinked="1"/>
        <c:majorTickMark val="out"/>
        <c:minorTickMark val="none"/>
        <c:tickLblPos val="none"/>
        <c:crossAx val="-212057744"/>
        <c:crosses val="max"/>
        <c:auto val="1"/>
        <c:lblAlgn val="ctr"/>
        <c:lblOffset val="100"/>
        <c:noMultiLvlLbl val="0"/>
      </c:catAx>
      <c:spPr>
        <a:noFill/>
      </c:spPr>
    </c:plotArea>
    <c:legend>
      <c:legendPos val="t"/>
      <c:layout>
        <c:manualLayout>
          <c:xMode val="edge"/>
          <c:yMode val="edge"/>
          <c:x val="0"/>
          <c:y val="6.9986254741467746E-2"/>
          <c:w val="0.64568597418865215"/>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partidas'!$C$3:$H$3</c:f>
          <c:strCache>
            <c:ptCount val="6"/>
            <c:pt idx="0">
              <c:v>Gasto medio en destino según concepto (euros/persona)</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31224059647874286"/>
          <c:y val="0.14439819635470119"/>
          <c:w val="0.51915663409939294"/>
          <c:h val="0.81792804581460199"/>
        </c:manualLayout>
      </c:layout>
      <c:barChart>
        <c:barDir val="bar"/>
        <c:grouping val="clustered"/>
        <c:varyColors val="0"/>
        <c:ser>
          <c:idx val="2"/>
          <c:order val="0"/>
          <c:tx>
            <c:strRef>
              <c:f>'gasto por partidas'!$G$53</c:f>
              <c:strCache>
                <c:ptCount val="1"/>
                <c:pt idx="0">
                  <c:v>Peso de cada concepto 2015</c:v>
                </c:pt>
              </c:strCache>
            </c:strRef>
          </c:tx>
          <c:spPr>
            <a:solidFill>
              <a:schemeClr val="accent6"/>
            </a:solidFill>
          </c:spPr>
          <c:invertIfNegative val="0"/>
          <c:dPt>
            <c:idx val="0"/>
            <c:invertIfNegative val="0"/>
            <c:bubble3D val="0"/>
            <c:extLst>
              <c:ext xmlns:c16="http://schemas.microsoft.com/office/drawing/2014/chart" uri="{C3380CC4-5D6E-409C-BE32-E72D297353CC}">
                <c16:uniqueId val="{00000000-F485-45D5-95BB-B4011A0A4902}"/>
              </c:ext>
            </c:extLst>
          </c:dPt>
          <c:dPt>
            <c:idx val="1"/>
            <c:invertIfNegative val="0"/>
            <c:bubble3D val="0"/>
            <c:extLst>
              <c:ext xmlns:c16="http://schemas.microsoft.com/office/drawing/2014/chart" uri="{C3380CC4-5D6E-409C-BE32-E72D297353CC}">
                <c16:uniqueId val="{00000001-F485-45D5-95BB-B4011A0A4902}"/>
              </c:ext>
            </c:extLst>
          </c:dPt>
          <c:dPt>
            <c:idx val="2"/>
            <c:invertIfNegative val="0"/>
            <c:bubble3D val="0"/>
            <c:extLst>
              <c:ext xmlns:c16="http://schemas.microsoft.com/office/drawing/2014/chart" uri="{C3380CC4-5D6E-409C-BE32-E72D297353CC}">
                <c16:uniqueId val="{00000002-F485-45D5-95BB-B4011A0A4902}"/>
              </c:ext>
            </c:extLst>
          </c:dPt>
          <c:dPt>
            <c:idx val="3"/>
            <c:invertIfNegative val="0"/>
            <c:bubble3D val="0"/>
            <c:extLst>
              <c:ext xmlns:c16="http://schemas.microsoft.com/office/drawing/2014/chart" uri="{C3380CC4-5D6E-409C-BE32-E72D297353CC}">
                <c16:uniqueId val="{00000003-F485-45D5-95BB-B4011A0A4902}"/>
              </c:ext>
            </c:extLst>
          </c:dPt>
          <c:dPt>
            <c:idx val="4"/>
            <c:invertIfNegative val="0"/>
            <c:bubble3D val="0"/>
            <c:extLst>
              <c:ext xmlns:c16="http://schemas.microsoft.com/office/drawing/2014/chart" uri="{C3380CC4-5D6E-409C-BE32-E72D297353CC}">
                <c16:uniqueId val="{00000004-F485-45D5-95BB-B4011A0A4902}"/>
              </c:ext>
            </c:extLst>
          </c:dPt>
          <c:dPt>
            <c:idx val="5"/>
            <c:invertIfNegative val="0"/>
            <c:bubble3D val="0"/>
            <c:extLst>
              <c:ext xmlns:c16="http://schemas.microsoft.com/office/drawing/2014/chart" uri="{C3380CC4-5D6E-409C-BE32-E72D297353CC}">
                <c16:uniqueId val="{00000005-F485-45D5-95BB-B4011A0A4902}"/>
              </c:ext>
            </c:extLst>
          </c:dPt>
          <c:dPt>
            <c:idx val="6"/>
            <c:invertIfNegative val="0"/>
            <c:bubble3D val="0"/>
            <c:extLst>
              <c:ext xmlns:c16="http://schemas.microsoft.com/office/drawing/2014/chart" uri="{C3380CC4-5D6E-409C-BE32-E72D297353CC}">
                <c16:uniqueId val="{00000006-F485-45D5-95BB-B4011A0A4902}"/>
              </c:ext>
            </c:extLst>
          </c:dPt>
          <c:dPt>
            <c:idx val="7"/>
            <c:invertIfNegative val="0"/>
            <c:bubble3D val="0"/>
            <c:extLst>
              <c:ext xmlns:c16="http://schemas.microsoft.com/office/drawing/2014/chart" uri="{C3380CC4-5D6E-409C-BE32-E72D297353CC}">
                <c16:uniqueId val="{00000007-F485-45D5-95BB-B4011A0A4902}"/>
              </c:ext>
            </c:extLst>
          </c:dPt>
          <c:dPt>
            <c:idx val="8"/>
            <c:invertIfNegative val="0"/>
            <c:bubble3D val="0"/>
            <c:extLst>
              <c:ext xmlns:c16="http://schemas.microsoft.com/office/drawing/2014/chart" uri="{C3380CC4-5D6E-409C-BE32-E72D297353CC}">
                <c16:uniqueId val="{00000008-F485-45D5-95BB-B4011A0A4902}"/>
              </c:ext>
            </c:extLst>
          </c:dPt>
          <c:dPt>
            <c:idx val="9"/>
            <c:invertIfNegative val="0"/>
            <c:bubble3D val="0"/>
            <c:extLst>
              <c:ext xmlns:c16="http://schemas.microsoft.com/office/drawing/2014/chart" uri="{C3380CC4-5D6E-409C-BE32-E72D297353CC}">
                <c16:uniqueId val="{00000009-F485-45D5-95BB-B4011A0A4902}"/>
              </c:ext>
            </c:extLst>
          </c:dPt>
          <c:dPt>
            <c:idx val="10"/>
            <c:invertIfNegative val="0"/>
            <c:bubble3D val="0"/>
            <c:extLst>
              <c:ext xmlns:c16="http://schemas.microsoft.com/office/drawing/2014/chart" uri="{C3380CC4-5D6E-409C-BE32-E72D297353CC}">
                <c16:uniqueId val="{0000000A-F485-45D5-95BB-B4011A0A4902}"/>
              </c:ext>
            </c:extLst>
          </c:dPt>
          <c:dPt>
            <c:idx val="11"/>
            <c:invertIfNegative val="0"/>
            <c:bubble3D val="0"/>
            <c:extLst>
              <c:ext xmlns:c16="http://schemas.microsoft.com/office/drawing/2014/chart" uri="{C3380CC4-5D6E-409C-BE32-E72D297353CC}">
                <c16:uniqueId val="{0000000B-F485-45D5-95BB-B4011A0A4902}"/>
              </c:ext>
            </c:extLst>
          </c:dPt>
          <c:dPt>
            <c:idx val="12"/>
            <c:invertIfNegative val="0"/>
            <c:bubble3D val="0"/>
            <c:extLst>
              <c:ext xmlns:c16="http://schemas.microsoft.com/office/drawing/2014/chart" uri="{C3380CC4-5D6E-409C-BE32-E72D297353CC}">
                <c16:uniqueId val="{0000000C-F485-45D5-95BB-B4011A0A4902}"/>
              </c:ext>
            </c:extLst>
          </c:dPt>
          <c:dPt>
            <c:idx val="13"/>
            <c:invertIfNegative val="0"/>
            <c:bubble3D val="0"/>
            <c:extLst>
              <c:ext xmlns:c16="http://schemas.microsoft.com/office/drawing/2014/chart" uri="{C3380CC4-5D6E-409C-BE32-E72D297353CC}">
                <c16:uniqueId val="{0000000D-F485-45D5-95BB-B4011A0A4902}"/>
              </c:ext>
            </c:extLst>
          </c:dPt>
          <c:dPt>
            <c:idx val="14"/>
            <c:invertIfNegative val="0"/>
            <c:bubble3D val="0"/>
            <c:extLst>
              <c:ext xmlns:c16="http://schemas.microsoft.com/office/drawing/2014/chart" uri="{C3380CC4-5D6E-409C-BE32-E72D297353CC}">
                <c16:uniqueId val="{0000000E-F485-45D5-95BB-B4011A0A4902}"/>
              </c:ext>
            </c:extLst>
          </c:dPt>
          <c:dPt>
            <c:idx val="15"/>
            <c:invertIfNegative val="0"/>
            <c:bubble3D val="0"/>
            <c:extLst>
              <c:ext xmlns:c16="http://schemas.microsoft.com/office/drawing/2014/chart" uri="{C3380CC4-5D6E-409C-BE32-E72D297353CC}">
                <c16:uniqueId val="{0000000F-F485-45D5-95BB-B4011A0A4902}"/>
              </c:ext>
            </c:extLst>
          </c:dPt>
          <c:dLbls>
            <c:spPr>
              <a:noFill/>
            </c:spPr>
            <c:txPr>
              <a:bodyPr/>
              <a:lstStyle/>
              <a:p>
                <a:pPr>
                  <a:defRPr sz="1400" b="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por partidas'!$G$54:$G$69</c:f>
              <c:numCache>
                <c:formatCode>0.0%</c:formatCode>
                <c:ptCount val="16"/>
                <c:pt idx="0">
                  <c:v>0.34341327385535686</c:v>
                </c:pt>
                <c:pt idx="1">
                  <c:v>0.16757048165078706</c:v>
                </c:pt>
                <c:pt idx="2">
                  <c:v>0.11659616787260353</c:v>
                </c:pt>
                <c:pt idx="3">
                  <c:v>7.9051633888403888E-2</c:v>
                </c:pt>
                <c:pt idx="4">
                  <c:v>6.3699220261153752E-2</c:v>
                </c:pt>
                <c:pt idx="5">
                  <c:v>5.5189966227151624E-2</c:v>
                </c:pt>
                <c:pt idx="6">
                  <c:v>4.3259525463376844E-2</c:v>
                </c:pt>
                <c:pt idx="7">
                  <c:v>3.1640775986046428E-2</c:v>
                </c:pt>
                <c:pt idx="8">
                  <c:v>2.7835764601218879E-2</c:v>
                </c:pt>
                <c:pt idx="9">
                  <c:v>1.6866803108767339E-2</c:v>
                </c:pt>
                <c:pt idx="10">
                  <c:v>1.4907306578322798E-2</c:v>
                </c:pt>
                <c:pt idx="11">
                  <c:v>1.2523098609338564E-2</c:v>
                </c:pt>
                <c:pt idx="12">
                  <c:v>9.6161948214299967E-3</c:v>
                </c:pt>
                <c:pt idx="13">
                  <c:v>8.3053618638810941E-3</c:v>
                </c:pt>
                <c:pt idx="14">
                  <c:v>2.4388771084021348E-3</c:v>
                </c:pt>
                <c:pt idx="15">
                  <c:v>7.0855481037648662E-3</c:v>
                </c:pt>
              </c:numCache>
            </c:numRef>
          </c:val>
          <c:extLst>
            <c:ext xmlns:c16="http://schemas.microsoft.com/office/drawing/2014/chart" uri="{C3380CC4-5D6E-409C-BE32-E72D297353CC}">
              <c16:uniqueId val="{00000010-F485-45D5-95BB-B4011A0A4902}"/>
            </c:ext>
          </c:extLst>
        </c:ser>
        <c:dLbls>
          <c:showLegendKey val="0"/>
          <c:showVal val="0"/>
          <c:showCatName val="0"/>
          <c:showSerName val="0"/>
          <c:showPercent val="0"/>
          <c:showBubbleSize val="0"/>
        </c:dLbls>
        <c:gapWidth val="35"/>
        <c:axId val="-212055024"/>
        <c:axId val="-212054480"/>
      </c:barChart>
      <c:barChart>
        <c:barDir val="bar"/>
        <c:grouping val="clustered"/>
        <c:varyColors val="0"/>
        <c:ser>
          <c:idx val="3"/>
          <c:order val="1"/>
          <c:tx>
            <c:strRef>
              <c:f>'gasto por partidas'!$F$53</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12-F485-45D5-95BB-B4011A0A4902}"/>
              </c:ext>
            </c:extLst>
          </c:dPt>
          <c:dPt>
            <c:idx val="1"/>
            <c:invertIfNegative val="0"/>
            <c:bubble3D val="0"/>
            <c:spPr>
              <a:noFill/>
            </c:spPr>
            <c:extLst>
              <c:ext xmlns:c16="http://schemas.microsoft.com/office/drawing/2014/chart" uri="{C3380CC4-5D6E-409C-BE32-E72D297353CC}">
                <c16:uniqueId val="{00000014-F485-45D5-95BB-B4011A0A4902}"/>
              </c:ext>
            </c:extLst>
          </c:dPt>
          <c:dPt>
            <c:idx val="2"/>
            <c:invertIfNegative val="0"/>
            <c:bubble3D val="0"/>
            <c:spPr>
              <a:noFill/>
            </c:spPr>
            <c:extLst>
              <c:ext xmlns:c16="http://schemas.microsoft.com/office/drawing/2014/chart" uri="{C3380CC4-5D6E-409C-BE32-E72D297353CC}">
                <c16:uniqueId val="{00000016-F485-45D5-95BB-B4011A0A4902}"/>
              </c:ext>
            </c:extLst>
          </c:dPt>
          <c:dPt>
            <c:idx val="3"/>
            <c:invertIfNegative val="0"/>
            <c:bubble3D val="0"/>
            <c:spPr>
              <a:noFill/>
            </c:spPr>
            <c:extLst>
              <c:ext xmlns:c16="http://schemas.microsoft.com/office/drawing/2014/chart" uri="{C3380CC4-5D6E-409C-BE32-E72D297353CC}">
                <c16:uniqueId val="{00000018-F485-45D5-95BB-B4011A0A4902}"/>
              </c:ext>
            </c:extLst>
          </c:dPt>
          <c:dPt>
            <c:idx val="4"/>
            <c:invertIfNegative val="0"/>
            <c:bubble3D val="0"/>
            <c:spPr>
              <a:noFill/>
            </c:spPr>
            <c:extLst>
              <c:ext xmlns:c16="http://schemas.microsoft.com/office/drawing/2014/chart" uri="{C3380CC4-5D6E-409C-BE32-E72D297353CC}">
                <c16:uniqueId val="{0000001A-F485-45D5-95BB-B4011A0A4902}"/>
              </c:ext>
            </c:extLst>
          </c:dPt>
          <c:dPt>
            <c:idx val="5"/>
            <c:invertIfNegative val="0"/>
            <c:bubble3D val="0"/>
            <c:spPr>
              <a:noFill/>
            </c:spPr>
            <c:extLst>
              <c:ext xmlns:c16="http://schemas.microsoft.com/office/drawing/2014/chart" uri="{C3380CC4-5D6E-409C-BE32-E72D297353CC}">
                <c16:uniqueId val="{0000001C-F485-45D5-95BB-B4011A0A4902}"/>
              </c:ext>
            </c:extLst>
          </c:dPt>
          <c:dPt>
            <c:idx val="6"/>
            <c:invertIfNegative val="0"/>
            <c:bubble3D val="0"/>
            <c:spPr>
              <a:noFill/>
            </c:spPr>
            <c:extLst>
              <c:ext xmlns:c16="http://schemas.microsoft.com/office/drawing/2014/chart" uri="{C3380CC4-5D6E-409C-BE32-E72D297353CC}">
                <c16:uniqueId val="{0000001E-F485-45D5-95BB-B4011A0A4902}"/>
              </c:ext>
            </c:extLst>
          </c:dPt>
          <c:dPt>
            <c:idx val="7"/>
            <c:invertIfNegative val="0"/>
            <c:bubble3D val="0"/>
            <c:spPr>
              <a:noFill/>
            </c:spPr>
            <c:extLst>
              <c:ext xmlns:c16="http://schemas.microsoft.com/office/drawing/2014/chart" uri="{C3380CC4-5D6E-409C-BE32-E72D297353CC}">
                <c16:uniqueId val="{00000020-F485-45D5-95BB-B4011A0A4902}"/>
              </c:ext>
            </c:extLst>
          </c:dPt>
          <c:dPt>
            <c:idx val="8"/>
            <c:invertIfNegative val="0"/>
            <c:bubble3D val="0"/>
            <c:spPr>
              <a:noFill/>
            </c:spPr>
            <c:extLst>
              <c:ext xmlns:c16="http://schemas.microsoft.com/office/drawing/2014/chart" uri="{C3380CC4-5D6E-409C-BE32-E72D297353CC}">
                <c16:uniqueId val="{00000022-F485-45D5-95BB-B4011A0A4902}"/>
              </c:ext>
            </c:extLst>
          </c:dPt>
          <c:dPt>
            <c:idx val="9"/>
            <c:invertIfNegative val="0"/>
            <c:bubble3D val="0"/>
            <c:spPr>
              <a:noFill/>
            </c:spPr>
            <c:extLst>
              <c:ext xmlns:c16="http://schemas.microsoft.com/office/drawing/2014/chart" uri="{C3380CC4-5D6E-409C-BE32-E72D297353CC}">
                <c16:uniqueId val="{00000024-F485-45D5-95BB-B4011A0A4902}"/>
              </c:ext>
            </c:extLst>
          </c:dPt>
          <c:dPt>
            <c:idx val="10"/>
            <c:invertIfNegative val="0"/>
            <c:bubble3D val="0"/>
            <c:spPr>
              <a:noFill/>
            </c:spPr>
            <c:extLst>
              <c:ext xmlns:c16="http://schemas.microsoft.com/office/drawing/2014/chart" uri="{C3380CC4-5D6E-409C-BE32-E72D297353CC}">
                <c16:uniqueId val="{00000026-F485-45D5-95BB-B4011A0A4902}"/>
              </c:ext>
            </c:extLst>
          </c:dPt>
          <c:dPt>
            <c:idx val="11"/>
            <c:invertIfNegative val="0"/>
            <c:bubble3D val="0"/>
            <c:spPr>
              <a:noFill/>
            </c:spPr>
            <c:extLst>
              <c:ext xmlns:c16="http://schemas.microsoft.com/office/drawing/2014/chart" uri="{C3380CC4-5D6E-409C-BE32-E72D297353CC}">
                <c16:uniqueId val="{00000028-F485-45D5-95BB-B4011A0A4902}"/>
              </c:ext>
            </c:extLst>
          </c:dPt>
          <c:dPt>
            <c:idx val="12"/>
            <c:invertIfNegative val="0"/>
            <c:bubble3D val="0"/>
            <c:spPr>
              <a:noFill/>
            </c:spPr>
            <c:extLst>
              <c:ext xmlns:c16="http://schemas.microsoft.com/office/drawing/2014/chart" uri="{C3380CC4-5D6E-409C-BE32-E72D297353CC}">
                <c16:uniqueId val="{0000002A-F485-45D5-95BB-B4011A0A4902}"/>
              </c:ext>
            </c:extLst>
          </c:dPt>
          <c:dPt>
            <c:idx val="13"/>
            <c:invertIfNegative val="0"/>
            <c:bubble3D val="0"/>
            <c:spPr>
              <a:noFill/>
            </c:spPr>
            <c:extLst>
              <c:ext xmlns:c16="http://schemas.microsoft.com/office/drawing/2014/chart" uri="{C3380CC4-5D6E-409C-BE32-E72D297353CC}">
                <c16:uniqueId val="{0000002C-F485-45D5-95BB-B4011A0A4902}"/>
              </c:ext>
            </c:extLst>
          </c:dPt>
          <c:dPt>
            <c:idx val="14"/>
            <c:invertIfNegative val="0"/>
            <c:bubble3D val="0"/>
            <c:spPr>
              <a:noFill/>
            </c:spPr>
            <c:extLst>
              <c:ext xmlns:c16="http://schemas.microsoft.com/office/drawing/2014/chart" uri="{C3380CC4-5D6E-409C-BE32-E72D297353CC}">
                <c16:uniqueId val="{0000002E-F485-45D5-95BB-B4011A0A4902}"/>
              </c:ext>
            </c:extLst>
          </c:dPt>
          <c:dPt>
            <c:idx val="15"/>
            <c:invertIfNegative val="0"/>
            <c:bubble3D val="0"/>
            <c:spPr>
              <a:noFill/>
            </c:spPr>
            <c:extLst>
              <c:ext xmlns:c16="http://schemas.microsoft.com/office/drawing/2014/chart" uri="{C3380CC4-5D6E-409C-BE32-E72D297353CC}">
                <c16:uniqueId val="{00000030-F485-45D5-95BB-B4011A0A4902}"/>
              </c:ext>
            </c:extLst>
          </c:dPt>
          <c:dPt>
            <c:idx val="16"/>
            <c:invertIfNegative val="0"/>
            <c:bubble3D val="0"/>
            <c:spPr>
              <a:noFill/>
            </c:spPr>
            <c:extLst>
              <c:ext xmlns:c16="http://schemas.microsoft.com/office/drawing/2014/chart" uri="{C3380CC4-5D6E-409C-BE32-E72D297353CC}">
                <c16:uniqueId val="{00000032-F485-45D5-95BB-B4011A0A4902}"/>
              </c:ext>
            </c:extLst>
          </c:dPt>
          <c:dPt>
            <c:idx val="17"/>
            <c:invertIfNegative val="0"/>
            <c:bubble3D val="0"/>
            <c:spPr>
              <a:noFill/>
            </c:spPr>
            <c:extLst>
              <c:ext xmlns:c16="http://schemas.microsoft.com/office/drawing/2014/chart" uri="{C3380CC4-5D6E-409C-BE32-E72D297353CC}">
                <c16:uniqueId val="{00000034-F485-45D5-95BB-B4011A0A4902}"/>
              </c:ext>
            </c:extLst>
          </c:dPt>
          <c:dLbls>
            <c:dLbl>
              <c:idx val="0"/>
              <c:layout>
                <c:manualLayout>
                  <c:x val="-0.12683642265064615"/>
                  <c:y val="1.197113615419589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485-45D5-95BB-B4011A0A4902}"/>
                </c:ext>
              </c:extLst>
            </c:dLbl>
            <c:dLbl>
              <c:idx val="1"/>
              <c:layout>
                <c:manualLayout>
                  <c:x val="-0.15738153604962166"/>
                  <c:y val="1.1971136156983143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485-45D5-95BB-B4011A0A4902}"/>
                </c:ext>
              </c:extLst>
            </c:dLbl>
            <c:dLbl>
              <c:idx val="2"/>
              <c:layout>
                <c:manualLayout>
                  <c:x val="-0.1588468664120283"/>
                  <c:y val="-1.52021458022133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485-45D5-95BB-B4011A0A4902}"/>
                </c:ext>
              </c:extLst>
            </c:dLbl>
            <c:dLbl>
              <c:idx val="3"/>
              <c:layout>
                <c:manualLayout>
                  <c:x val="-0.3283303440243802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485-45D5-95BB-B4011A0A4902}"/>
                </c:ext>
              </c:extLst>
            </c:dLbl>
            <c:dLbl>
              <c:idx val="4"/>
              <c:layout>
                <c:manualLayout>
                  <c:x val="-7.778658960114398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485-45D5-95BB-B4011A0A4902}"/>
                </c:ext>
              </c:extLst>
            </c:dLbl>
            <c:dLbl>
              <c:idx val="5"/>
              <c:layout>
                <c:manualLayout>
                  <c:x val="-0.11878022407999976"/>
                  <c:y val="3.04066858316575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485-45D5-95BB-B4011A0A4902}"/>
                </c:ext>
              </c:extLst>
            </c:dLbl>
            <c:dLbl>
              <c:idx val="8"/>
              <c:layout>
                <c:manualLayout>
                  <c:x val="-9.4336222415090348E-2"/>
                  <c:y val="3.04066858316575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485-45D5-95BB-B4011A0A4902}"/>
                </c:ext>
              </c:extLst>
            </c:dLbl>
            <c:dLbl>
              <c:idx val="9"/>
              <c:layout>
                <c:manualLayout>
                  <c:x val="-0.29071822852588564"/>
                  <c:y val="3.04066858316575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F485-45D5-95BB-B4011A0A4902}"/>
                </c:ext>
              </c:extLst>
            </c:dLbl>
            <c:dLbl>
              <c:idx val="11"/>
              <c:layout>
                <c:manualLayout>
                  <c:x val="-0.15785996772596755"/>
                  <c:y val="1.5203342915828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F485-45D5-95BB-B4011A0A4902}"/>
                </c:ext>
              </c:extLst>
            </c:dLbl>
            <c:dLbl>
              <c:idx val="12"/>
              <c:layout>
                <c:manualLayout>
                  <c:x val="-0.21510550772515347"/>
                  <c:y val="4.56100287474863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F485-45D5-95BB-B4011A0A4902}"/>
                </c:ext>
              </c:extLst>
            </c:dLbl>
            <c:dLbl>
              <c:idx val="14"/>
              <c:layout>
                <c:manualLayout>
                  <c:x val="-9.4219527759213204E-2"/>
                  <c:y val="1.114898934419816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F485-45D5-95BB-B4011A0A4902}"/>
                </c:ext>
              </c:extLst>
            </c:dLbl>
            <c:dLbl>
              <c:idx val="15"/>
              <c:layout>
                <c:manualLayout>
                  <c:x val="-0.35596711803918846"/>
                  <c:y val="3.04066858316598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485-45D5-95BB-B4011A0A4902}"/>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por partidas'!$F$54:$F$69</c:f>
              <c:numCache>
                <c:formatCode>0.0%</c:formatCode>
                <c:ptCount val="16"/>
                <c:pt idx="0">
                  <c:v>4.7962186782286587E-2</c:v>
                </c:pt>
                <c:pt idx="1">
                  <c:v>7.7934162338462842E-2</c:v>
                </c:pt>
                <c:pt idx="2">
                  <c:v>7.8950293558946338E-2</c:v>
                </c:pt>
                <c:pt idx="3">
                  <c:v>0.22324012745941402</c:v>
                </c:pt>
                <c:pt idx="4">
                  <c:v>4.4413565485521556E-3</c:v>
                </c:pt>
                <c:pt idx="5">
                  <c:v>4.2121856999219665E-2</c:v>
                </c:pt>
                <c:pt idx="6">
                  <c:v>-4.0988578623335825E-2</c:v>
                </c:pt>
                <c:pt idx="7">
                  <c:v>-5.6452871411074024E-2</c:v>
                </c:pt>
                <c:pt idx="8">
                  <c:v>1.9653364357377523E-2</c:v>
                </c:pt>
                <c:pt idx="9">
                  <c:v>0.19058379083198318</c:v>
                </c:pt>
                <c:pt idx="10">
                  <c:v>-0.16671345428160034</c:v>
                </c:pt>
                <c:pt idx="11">
                  <c:v>7.995905362756428E-2</c:v>
                </c:pt>
                <c:pt idx="12">
                  <c:v>0.12108220025604122</c:v>
                </c:pt>
                <c:pt idx="13">
                  <c:v>-0.10770906399333369</c:v>
                </c:pt>
                <c:pt idx="14">
                  <c:v>1.7630259793785852E-2</c:v>
                </c:pt>
                <c:pt idx="15">
                  <c:v>0.24864318513515071</c:v>
                </c:pt>
              </c:numCache>
            </c:numRef>
          </c:val>
          <c:extLst>
            <c:ext xmlns:c16="http://schemas.microsoft.com/office/drawing/2014/chart" uri="{C3380CC4-5D6E-409C-BE32-E72D297353CC}">
              <c16:uniqueId val="{00000035-F485-45D5-95BB-B4011A0A4902}"/>
            </c:ext>
          </c:extLst>
        </c:ser>
        <c:dLbls>
          <c:showLegendKey val="0"/>
          <c:showVal val="0"/>
          <c:showCatName val="0"/>
          <c:showSerName val="0"/>
          <c:showPercent val="0"/>
          <c:showBubbleSize val="0"/>
        </c:dLbls>
        <c:gapWidth val="10"/>
        <c:overlap val="100"/>
        <c:axId val="37853264"/>
        <c:axId val="37860880"/>
      </c:barChart>
      <c:catAx>
        <c:axId val="-21205502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212054480"/>
        <c:crosses val="autoZero"/>
        <c:auto val="1"/>
        <c:lblAlgn val="ctr"/>
        <c:lblOffset val="1000"/>
        <c:noMultiLvlLbl val="0"/>
      </c:catAx>
      <c:valAx>
        <c:axId val="-212054480"/>
        <c:scaling>
          <c:orientation val="minMax"/>
        </c:scaling>
        <c:delete val="1"/>
        <c:axPos val="t"/>
        <c:numFmt formatCode="0.0%" sourceLinked="1"/>
        <c:majorTickMark val="out"/>
        <c:minorTickMark val="none"/>
        <c:tickLblPos val="none"/>
        <c:crossAx val="-212055024"/>
        <c:crosses val="autoZero"/>
        <c:crossBetween val="between"/>
      </c:valAx>
      <c:valAx>
        <c:axId val="37860880"/>
        <c:scaling>
          <c:orientation val="minMax"/>
        </c:scaling>
        <c:delete val="1"/>
        <c:axPos val="t"/>
        <c:numFmt formatCode="0.0%" sourceLinked="1"/>
        <c:majorTickMark val="out"/>
        <c:minorTickMark val="none"/>
        <c:tickLblPos val="none"/>
        <c:crossAx val="37853264"/>
        <c:crosses val="autoZero"/>
        <c:crossBetween val="between"/>
      </c:valAx>
      <c:catAx>
        <c:axId val="37853264"/>
        <c:scaling>
          <c:orientation val="maxMin"/>
        </c:scaling>
        <c:delete val="1"/>
        <c:axPos val="r"/>
        <c:numFmt formatCode="General" sourceLinked="1"/>
        <c:majorTickMark val="out"/>
        <c:minorTickMark val="none"/>
        <c:tickLblPos val="none"/>
        <c:crossAx val="37860880"/>
        <c:crosses val="max"/>
        <c:auto val="1"/>
        <c:lblAlgn val="ctr"/>
        <c:lblOffset val="100"/>
        <c:noMultiLvlLbl val="0"/>
      </c:catAx>
      <c:spPr>
        <a:noFill/>
      </c:spPr>
    </c:plotArea>
    <c:legend>
      <c:legendPos val="t"/>
      <c:layout>
        <c:manualLayout>
          <c:xMode val="edge"/>
          <c:yMode val="edge"/>
          <c:x val="1.3391163112540258E-3"/>
          <c:y val="8.6709931948879423E-2"/>
          <c:w val="0.64568597418865215"/>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diario por partidas'!$C$3:$H$3</c:f>
          <c:strCache>
            <c:ptCount val="6"/>
            <c:pt idx="0">
              <c:v>Gasto medio en destino según concepto (euros/persona/día) </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5360412511505338"/>
          <c:y val="0.14439819635470119"/>
          <c:w val="0.20466388000047264"/>
          <c:h val="0.82459759624374462"/>
        </c:manualLayout>
      </c:layout>
      <c:barChart>
        <c:barDir val="bar"/>
        <c:grouping val="clustered"/>
        <c:varyColors val="0"/>
        <c:ser>
          <c:idx val="2"/>
          <c:order val="0"/>
          <c:tx>
            <c:strRef>
              <c:f>'gasto diario por partidas'!$E$53</c:f>
              <c:strCache>
                <c:ptCount val="1"/>
                <c:pt idx="0">
                  <c:v>2015</c:v>
                </c:pt>
              </c:strCache>
            </c:strRef>
          </c:tx>
          <c:spPr>
            <a:solidFill>
              <a:schemeClr val="accent6"/>
            </a:solidFill>
            <a:scene3d>
              <a:camera prst="orthographicFront"/>
              <a:lightRig rig="threePt" dir="t"/>
            </a:scene3d>
            <a:sp3d/>
          </c:spPr>
          <c:invertIfNegative val="0"/>
          <c:dPt>
            <c:idx val="10"/>
            <c:invertIfNegative val="0"/>
            <c:bubble3D val="0"/>
            <c:extLst>
              <c:ext xmlns:c16="http://schemas.microsoft.com/office/drawing/2014/chart" uri="{C3380CC4-5D6E-409C-BE32-E72D297353CC}">
                <c16:uniqueId val="{00000000-7987-4D05-B909-9014FEC31D9E}"/>
              </c:ext>
            </c:extLst>
          </c:dPt>
          <c:dLbls>
            <c:dLbl>
              <c:idx val="0"/>
              <c:layout>
                <c:manualLayout>
                  <c:x val="-6.2532579309694377E-3"/>
                  <c:y val="1.197113615419589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87-4D05-B909-9014FEC31D9E}"/>
                </c:ext>
              </c:extLst>
            </c:dLbl>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diario por partidas'!$E$54:$E$69</c:f>
              <c:numCache>
                <c:formatCode>0.0</c:formatCode>
                <c:ptCount val="16"/>
                <c:pt idx="0">
                  <c:v>13.669901406132784</c:v>
                </c:pt>
                <c:pt idx="1">
                  <c:v>6.6703069949161691</c:v>
                </c:pt>
                <c:pt idx="2">
                  <c:v>4.6412245550610489</c:v>
                </c:pt>
                <c:pt idx="3">
                  <c:v>3.1467276413530207</c:v>
                </c:pt>
                <c:pt idx="4">
                  <c:v>2.5356097941172324</c:v>
                </c:pt>
                <c:pt idx="5">
                  <c:v>2.1968906107302302</c:v>
                </c:pt>
                <c:pt idx="6">
                  <c:v>1.7219877418294698</c:v>
                </c:pt>
                <c:pt idx="7">
                  <c:v>1.2594920495850299</c:v>
                </c:pt>
                <c:pt idx="8">
                  <c:v>1.1080298480927395</c:v>
                </c:pt>
                <c:pt idx="9">
                  <c:v>0.67139960242368957</c:v>
                </c:pt>
                <c:pt idx="10">
                  <c:v>0.59339992560246613</c:v>
                </c:pt>
                <c:pt idx="11">
                  <c:v>0.498494194377119</c:v>
                </c:pt>
                <c:pt idx="12">
                  <c:v>0.38278204460576337</c:v>
                </c:pt>
                <c:pt idx="13">
                  <c:v>0.33060305604066292</c:v>
                </c:pt>
                <c:pt idx="14">
                  <c:v>9.7081889815284053E-2</c:v>
                </c:pt>
                <c:pt idx="15">
                  <c:v>0.2820471756944169</c:v>
                </c:pt>
              </c:numCache>
            </c:numRef>
          </c:val>
          <c:extLst>
            <c:ext xmlns:c16="http://schemas.microsoft.com/office/drawing/2014/chart" uri="{C3380CC4-5D6E-409C-BE32-E72D297353CC}">
              <c16:uniqueId val="{00000002-7987-4D05-B909-9014FEC31D9E}"/>
            </c:ext>
          </c:extLst>
        </c:ser>
        <c:dLbls>
          <c:showLegendKey val="0"/>
          <c:showVal val="0"/>
          <c:showCatName val="0"/>
          <c:showSerName val="0"/>
          <c:showPercent val="0"/>
          <c:showBubbleSize val="0"/>
        </c:dLbls>
        <c:gapWidth val="35"/>
        <c:axId val="37840752"/>
        <c:axId val="37846192"/>
      </c:barChart>
      <c:barChart>
        <c:barDir val="bar"/>
        <c:grouping val="clustered"/>
        <c:varyColors val="0"/>
        <c:ser>
          <c:idx val="3"/>
          <c:order val="1"/>
          <c:tx>
            <c:strRef>
              <c:f>'gasto diario por partidas'!$F$53</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4-7987-4D05-B909-9014FEC31D9E}"/>
              </c:ext>
            </c:extLst>
          </c:dPt>
          <c:dPt>
            <c:idx val="1"/>
            <c:invertIfNegative val="0"/>
            <c:bubble3D val="0"/>
            <c:spPr>
              <a:noFill/>
            </c:spPr>
            <c:extLst>
              <c:ext xmlns:c16="http://schemas.microsoft.com/office/drawing/2014/chart" uri="{C3380CC4-5D6E-409C-BE32-E72D297353CC}">
                <c16:uniqueId val="{00000006-7987-4D05-B909-9014FEC31D9E}"/>
              </c:ext>
            </c:extLst>
          </c:dPt>
          <c:dPt>
            <c:idx val="2"/>
            <c:invertIfNegative val="0"/>
            <c:bubble3D val="0"/>
            <c:spPr>
              <a:noFill/>
            </c:spPr>
            <c:extLst>
              <c:ext xmlns:c16="http://schemas.microsoft.com/office/drawing/2014/chart" uri="{C3380CC4-5D6E-409C-BE32-E72D297353CC}">
                <c16:uniqueId val="{00000008-7987-4D05-B909-9014FEC31D9E}"/>
              </c:ext>
            </c:extLst>
          </c:dPt>
          <c:dPt>
            <c:idx val="3"/>
            <c:invertIfNegative val="0"/>
            <c:bubble3D val="0"/>
            <c:spPr>
              <a:noFill/>
            </c:spPr>
            <c:extLst>
              <c:ext xmlns:c16="http://schemas.microsoft.com/office/drawing/2014/chart" uri="{C3380CC4-5D6E-409C-BE32-E72D297353CC}">
                <c16:uniqueId val="{0000000A-7987-4D05-B909-9014FEC31D9E}"/>
              </c:ext>
            </c:extLst>
          </c:dPt>
          <c:dPt>
            <c:idx val="4"/>
            <c:invertIfNegative val="0"/>
            <c:bubble3D val="0"/>
            <c:spPr>
              <a:noFill/>
            </c:spPr>
            <c:extLst>
              <c:ext xmlns:c16="http://schemas.microsoft.com/office/drawing/2014/chart" uri="{C3380CC4-5D6E-409C-BE32-E72D297353CC}">
                <c16:uniqueId val="{0000000C-7987-4D05-B909-9014FEC31D9E}"/>
              </c:ext>
            </c:extLst>
          </c:dPt>
          <c:dPt>
            <c:idx val="5"/>
            <c:invertIfNegative val="0"/>
            <c:bubble3D val="0"/>
            <c:spPr>
              <a:noFill/>
            </c:spPr>
            <c:extLst>
              <c:ext xmlns:c16="http://schemas.microsoft.com/office/drawing/2014/chart" uri="{C3380CC4-5D6E-409C-BE32-E72D297353CC}">
                <c16:uniqueId val="{0000000E-7987-4D05-B909-9014FEC31D9E}"/>
              </c:ext>
            </c:extLst>
          </c:dPt>
          <c:dPt>
            <c:idx val="6"/>
            <c:invertIfNegative val="0"/>
            <c:bubble3D val="0"/>
            <c:spPr>
              <a:noFill/>
            </c:spPr>
            <c:extLst>
              <c:ext xmlns:c16="http://schemas.microsoft.com/office/drawing/2014/chart" uri="{C3380CC4-5D6E-409C-BE32-E72D297353CC}">
                <c16:uniqueId val="{00000010-7987-4D05-B909-9014FEC31D9E}"/>
              </c:ext>
            </c:extLst>
          </c:dPt>
          <c:dPt>
            <c:idx val="7"/>
            <c:invertIfNegative val="0"/>
            <c:bubble3D val="0"/>
            <c:spPr>
              <a:noFill/>
            </c:spPr>
            <c:extLst>
              <c:ext xmlns:c16="http://schemas.microsoft.com/office/drawing/2014/chart" uri="{C3380CC4-5D6E-409C-BE32-E72D297353CC}">
                <c16:uniqueId val="{00000012-7987-4D05-B909-9014FEC31D9E}"/>
              </c:ext>
            </c:extLst>
          </c:dPt>
          <c:dPt>
            <c:idx val="8"/>
            <c:invertIfNegative val="0"/>
            <c:bubble3D val="0"/>
            <c:spPr>
              <a:noFill/>
            </c:spPr>
            <c:extLst>
              <c:ext xmlns:c16="http://schemas.microsoft.com/office/drawing/2014/chart" uri="{C3380CC4-5D6E-409C-BE32-E72D297353CC}">
                <c16:uniqueId val="{00000014-7987-4D05-B909-9014FEC31D9E}"/>
              </c:ext>
            </c:extLst>
          </c:dPt>
          <c:dPt>
            <c:idx val="9"/>
            <c:invertIfNegative val="0"/>
            <c:bubble3D val="0"/>
            <c:spPr>
              <a:noFill/>
            </c:spPr>
            <c:extLst>
              <c:ext xmlns:c16="http://schemas.microsoft.com/office/drawing/2014/chart" uri="{C3380CC4-5D6E-409C-BE32-E72D297353CC}">
                <c16:uniqueId val="{00000016-7987-4D05-B909-9014FEC31D9E}"/>
              </c:ext>
            </c:extLst>
          </c:dPt>
          <c:dPt>
            <c:idx val="10"/>
            <c:invertIfNegative val="0"/>
            <c:bubble3D val="0"/>
            <c:spPr>
              <a:noFill/>
            </c:spPr>
            <c:extLst>
              <c:ext xmlns:c16="http://schemas.microsoft.com/office/drawing/2014/chart" uri="{C3380CC4-5D6E-409C-BE32-E72D297353CC}">
                <c16:uniqueId val="{00000018-7987-4D05-B909-9014FEC31D9E}"/>
              </c:ext>
            </c:extLst>
          </c:dPt>
          <c:dPt>
            <c:idx val="11"/>
            <c:invertIfNegative val="0"/>
            <c:bubble3D val="0"/>
            <c:spPr>
              <a:noFill/>
            </c:spPr>
            <c:extLst>
              <c:ext xmlns:c16="http://schemas.microsoft.com/office/drawing/2014/chart" uri="{C3380CC4-5D6E-409C-BE32-E72D297353CC}">
                <c16:uniqueId val="{0000001A-7987-4D05-B909-9014FEC31D9E}"/>
              </c:ext>
            </c:extLst>
          </c:dPt>
          <c:dPt>
            <c:idx val="12"/>
            <c:invertIfNegative val="0"/>
            <c:bubble3D val="0"/>
            <c:spPr>
              <a:noFill/>
            </c:spPr>
            <c:extLst>
              <c:ext xmlns:c16="http://schemas.microsoft.com/office/drawing/2014/chart" uri="{C3380CC4-5D6E-409C-BE32-E72D297353CC}">
                <c16:uniqueId val="{0000001C-7987-4D05-B909-9014FEC31D9E}"/>
              </c:ext>
            </c:extLst>
          </c:dPt>
          <c:dPt>
            <c:idx val="13"/>
            <c:invertIfNegative val="0"/>
            <c:bubble3D val="0"/>
            <c:spPr>
              <a:noFill/>
            </c:spPr>
            <c:extLst>
              <c:ext xmlns:c16="http://schemas.microsoft.com/office/drawing/2014/chart" uri="{C3380CC4-5D6E-409C-BE32-E72D297353CC}">
                <c16:uniqueId val="{0000001E-7987-4D05-B909-9014FEC31D9E}"/>
              </c:ext>
            </c:extLst>
          </c:dPt>
          <c:dPt>
            <c:idx val="14"/>
            <c:invertIfNegative val="0"/>
            <c:bubble3D val="0"/>
            <c:spPr>
              <a:noFill/>
            </c:spPr>
            <c:extLst>
              <c:ext xmlns:c16="http://schemas.microsoft.com/office/drawing/2014/chart" uri="{C3380CC4-5D6E-409C-BE32-E72D297353CC}">
                <c16:uniqueId val="{00000020-7987-4D05-B909-9014FEC31D9E}"/>
              </c:ext>
            </c:extLst>
          </c:dPt>
          <c:dPt>
            <c:idx val="15"/>
            <c:invertIfNegative val="0"/>
            <c:bubble3D val="0"/>
            <c:spPr>
              <a:noFill/>
            </c:spPr>
            <c:extLst>
              <c:ext xmlns:c16="http://schemas.microsoft.com/office/drawing/2014/chart" uri="{C3380CC4-5D6E-409C-BE32-E72D297353CC}">
                <c16:uniqueId val="{00000022-7987-4D05-B909-9014FEC31D9E}"/>
              </c:ext>
            </c:extLst>
          </c:dPt>
          <c:dPt>
            <c:idx val="16"/>
            <c:invertIfNegative val="0"/>
            <c:bubble3D val="0"/>
            <c:spPr>
              <a:noFill/>
            </c:spPr>
            <c:extLst>
              <c:ext xmlns:c16="http://schemas.microsoft.com/office/drawing/2014/chart" uri="{C3380CC4-5D6E-409C-BE32-E72D297353CC}">
                <c16:uniqueId val="{00000024-7987-4D05-B909-9014FEC31D9E}"/>
              </c:ext>
            </c:extLst>
          </c:dPt>
          <c:dPt>
            <c:idx val="17"/>
            <c:invertIfNegative val="0"/>
            <c:bubble3D val="0"/>
            <c:spPr>
              <a:noFill/>
            </c:spPr>
            <c:extLst>
              <c:ext xmlns:c16="http://schemas.microsoft.com/office/drawing/2014/chart" uri="{C3380CC4-5D6E-409C-BE32-E72D297353CC}">
                <c16:uniqueId val="{00000026-7987-4D05-B909-9014FEC31D9E}"/>
              </c:ext>
            </c:extLst>
          </c:dPt>
          <c:dLbls>
            <c:dLbl>
              <c:idx val="0"/>
              <c:layout>
                <c:manualLayout>
                  <c:x val="-7.6715165250136885E-2"/>
                  <c:y val="-1.30238778675958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87-4D05-B909-9014FEC31D9E}"/>
                </c:ext>
              </c:extLst>
            </c:dLbl>
            <c:dLbl>
              <c:idx val="1"/>
              <c:layout>
                <c:manualLayout>
                  <c:x val="-7.7182600383664451E-2"/>
                  <c:y val="-1.310635899569829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87-4D05-B909-9014FEC31D9E}"/>
                </c:ext>
              </c:extLst>
            </c:dLbl>
            <c:dLbl>
              <c:idx val="2"/>
              <c:layout>
                <c:manualLayout>
                  <c:x val="-7.7044897407179333E-2"/>
                  <c:y val="-1.0961729953674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87-4D05-B909-9014FEC31D9E}"/>
                </c:ext>
              </c:extLst>
            </c:dLbl>
            <c:dLbl>
              <c:idx val="3"/>
              <c:layout>
                <c:manualLayout>
                  <c:x val="-9.1764836798174376E-2"/>
                  <c:y val="-1.2860232436368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987-4D05-B909-9014FEC31D9E}"/>
                </c:ext>
              </c:extLst>
            </c:dLbl>
            <c:dLbl>
              <c:idx val="4"/>
              <c:layout>
                <c:manualLayout>
                  <c:x val="-2.4128384473275448E-3"/>
                  <c:y val="-1.33660129388827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987-4D05-B909-9014FEC31D9E}"/>
                </c:ext>
              </c:extLst>
            </c:dLbl>
            <c:dLbl>
              <c:idx val="5"/>
              <c:layout>
                <c:manualLayout>
                  <c:x val="-7.2980115624544623E-2"/>
                  <c:y val="-1.29427135644704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987-4D05-B909-9014FEC31D9E}"/>
                </c:ext>
              </c:extLst>
            </c:dLbl>
            <c:dLbl>
              <c:idx val="6"/>
              <c:layout>
                <c:manualLayout>
                  <c:x val="-9.5522207764336264E-5"/>
                  <c:y val="-1.16133188945469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987-4D05-B909-9014FEC31D9E}"/>
                </c:ext>
              </c:extLst>
            </c:dLbl>
            <c:dLbl>
              <c:idx val="7"/>
              <c:layout>
                <c:manualLayout>
                  <c:x val="-2.2329547021216326E-3"/>
                  <c:y val="-1.27231629274024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987-4D05-B909-9014FEC31D9E}"/>
                </c:ext>
              </c:extLst>
            </c:dLbl>
            <c:dLbl>
              <c:idx val="8"/>
              <c:layout>
                <c:manualLayout>
                  <c:x val="-2.7737548302717003E-4"/>
                  <c:y val="-1.14227384069720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987-4D05-B909-9014FEC31D9E}"/>
                </c:ext>
              </c:extLst>
            </c:dLbl>
            <c:dLbl>
              <c:idx val="9"/>
              <c:layout>
                <c:manualLayout>
                  <c:x val="-8.9871133648370613E-2"/>
                  <c:y val="-1.18466363381922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987-4D05-B909-9014FEC31D9E}"/>
                </c:ext>
              </c:extLst>
            </c:dLbl>
            <c:dLbl>
              <c:idx val="10"/>
              <c:layout>
                <c:manualLayout>
                  <c:x val="-4.5179378232491204E-3"/>
                  <c:y val="-1.34355652399386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987-4D05-B909-9014FEC31D9E}"/>
                </c:ext>
              </c:extLst>
            </c:dLbl>
            <c:dLbl>
              <c:idx val="11"/>
              <c:layout>
                <c:manualLayout>
                  <c:x val="-7.5370468603721361E-2"/>
                  <c:y val="-1.347602768013986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987-4D05-B909-9014FEC31D9E}"/>
                </c:ext>
              </c:extLst>
            </c:dLbl>
            <c:dLbl>
              <c:idx val="12"/>
              <c:layout>
                <c:manualLayout>
                  <c:x val="-7.9251591708541069E-2"/>
                  <c:y val="-1.3804755078934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987-4D05-B909-9014FEC31D9E}"/>
                </c:ext>
              </c:extLst>
            </c:dLbl>
            <c:dLbl>
              <c:idx val="13"/>
              <c:layout>
                <c:manualLayout>
                  <c:x val="-2.7540595297024828E-4"/>
                  <c:y val="-1.31474199927070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987-4D05-B909-9014FEC31D9E}"/>
                </c:ext>
              </c:extLst>
            </c:dLbl>
            <c:dLbl>
              <c:idx val="14"/>
              <c:layout>
                <c:manualLayout>
                  <c:x val="-2.3634360683978399E-5"/>
                  <c:y val="-1.1585904992753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987-4D05-B909-9014FEC31D9E}"/>
                </c:ext>
              </c:extLst>
            </c:dLbl>
            <c:dLbl>
              <c:idx val="15"/>
              <c:layout>
                <c:manualLayout>
                  <c:x val="-9.3843019263317048E-2"/>
                  <c:y val="-1.36807341083766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987-4D05-B909-9014FEC31D9E}"/>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diario por partidas'!$F$54:$F$69</c:f>
              <c:numCache>
                <c:formatCode>0.0%</c:formatCode>
                <c:ptCount val="16"/>
                <c:pt idx="0">
                  <c:v>1.2511849797659291E-2</c:v>
                </c:pt>
                <c:pt idx="1">
                  <c:v>4.146993702184254E-2</c:v>
                </c:pt>
                <c:pt idx="2">
                  <c:v>4.2451694679375596E-2</c:v>
                </c:pt>
                <c:pt idx="3">
                  <c:v>0.18186050968456224</c:v>
                </c:pt>
                <c:pt idx="4">
                  <c:v>-2.9536763101236874E-2</c:v>
                </c:pt>
                <c:pt idx="5">
                  <c:v>6.8690859778777202E-3</c:v>
                </c:pt>
                <c:pt idx="6">
                  <c:v>-7.3429899969378543E-2</c:v>
                </c:pt>
                <c:pt idx="7">
                  <c:v>-8.8371068547604903E-2</c:v>
                </c:pt>
                <c:pt idx="8">
                  <c:v>-1.4839345236434931E-2</c:v>
                </c:pt>
                <c:pt idx="9">
                  <c:v>0.15030886762792073</c:v>
                </c:pt>
                <c:pt idx="10">
                  <c:v>-0.19490176987451979</c:v>
                </c:pt>
                <c:pt idx="11">
                  <c:v>4.3426330535475621E-2</c:v>
                </c:pt>
                <c:pt idx="12">
                  <c:v>8.3158368377561187E-2</c:v>
                </c:pt>
                <c:pt idx="13">
                  <c:v>-0.13789337290135395</c:v>
                </c:pt>
                <c:pt idx="14">
                  <c:v>-1.6794012465691233E-2</c:v>
                </c:pt>
                <c:pt idx="15">
                  <c:v>0.20640423582486345</c:v>
                </c:pt>
              </c:numCache>
            </c:numRef>
          </c:val>
          <c:extLst>
            <c:ext xmlns:c16="http://schemas.microsoft.com/office/drawing/2014/chart" uri="{C3380CC4-5D6E-409C-BE32-E72D297353CC}">
              <c16:uniqueId val="{00000027-7987-4D05-B909-9014FEC31D9E}"/>
            </c:ext>
          </c:extLst>
        </c:ser>
        <c:ser>
          <c:idx val="1"/>
          <c:order val="2"/>
          <c:tx>
            <c:strRef>
              <c:f>'gasto diario por partidas'!$G$53</c:f>
              <c:strCache>
                <c:ptCount val="1"/>
                <c:pt idx="0">
                  <c:v>Peso de cada concepto 2015</c:v>
                </c:pt>
              </c:strCache>
            </c:strRef>
          </c:tx>
          <c:spPr>
            <a:solidFill>
              <a:schemeClr val="accent3">
                <a:lumMod val="75000"/>
              </a:schemeClr>
            </a:solidFill>
          </c:spPr>
          <c:invertIfNegative val="0"/>
          <c:dPt>
            <c:idx val="0"/>
            <c:invertIfNegative val="0"/>
            <c:bubble3D val="0"/>
            <c:spPr>
              <a:noFill/>
            </c:spPr>
            <c:extLst>
              <c:ext xmlns:c16="http://schemas.microsoft.com/office/drawing/2014/chart" uri="{C3380CC4-5D6E-409C-BE32-E72D297353CC}">
                <c16:uniqueId val="{00000029-7987-4D05-B909-9014FEC31D9E}"/>
              </c:ext>
            </c:extLst>
          </c:dPt>
          <c:dPt>
            <c:idx val="1"/>
            <c:invertIfNegative val="0"/>
            <c:bubble3D val="0"/>
            <c:spPr>
              <a:noFill/>
            </c:spPr>
            <c:extLst>
              <c:ext xmlns:c16="http://schemas.microsoft.com/office/drawing/2014/chart" uri="{C3380CC4-5D6E-409C-BE32-E72D297353CC}">
                <c16:uniqueId val="{0000002B-7987-4D05-B909-9014FEC31D9E}"/>
              </c:ext>
            </c:extLst>
          </c:dPt>
          <c:dPt>
            <c:idx val="2"/>
            <c:invertIfNegative val="0"/>
            <c:bubble3D val="0"/>
            <c:spPr>
              <a:noFill/>
            </c:spPr>
            <c:extLst>
              <c:ext xmlns:c16="http://schemas.microsoft.com/office/drawing/2014/chart" uri="{C3380CC4-5D6E-409C-BE32-E72D297353CC}">
                <c16:uniqueId val="{0000002D-7987-4D05-B909-9014FEC31D9E}"/>
              </c:ext>
            </c:extLst>
          </c:dPt>
          <c:dPt>
            <c:idx val="3"/>
            <c:invertIfNegative val="0"/>
            <c:bubble3D val="0"/>
            <c:spPr>
              <a:noFill/>
            </c:spPr>
            <c:extLst>
              <c:ext xmlns:c16="http://schemas.microsoft.com/office/drawing/2014/chart" uri="{C3380CC4-5D6E-409C-BE32-E72D297353CC}">
                <c16:uniqueId val="{0000002F-7987-4D05-B909-9014FEC31D9E}"/>
              </c:ext>
            </c:extLst>
          </c:dPt>
          <c:dPt>
            <c:idx val="4"/>
            <c:invertIfNegative val="0"/>
            <c:bubble3D val="0"/>
            <c:spPr>
              <a:noFill/>
            </c:spPr>
            <c:extLst>
              <c:ext xmlns:c16="http://schemas.microsoft.com/office/drawing/2014/chart" uri="{C3380CC4-5D6E-409C-BE32-E72D297353CC}">
                <c16:uniqueId val="{00000031-7987-4D05-B909-9014FEC31D9E}"/>
              </c:ext>
            </c:extLst>
          </c:dPt>
          <c:dPt>
            <c:idx val="5"/>
            <c:invertIfNegative val="0"/>
            <c:bubble3D val="0"/>
            <c:spPr>
              <a:noFill/>
            </c:spPr>
            <c:extLst>
              <c:ext xmlns:c16="http://schemas.microsoft.com/office/drawing/2014/chart" uri="{C3380CC4-5D6E-409C-BE32-E72D297353CC}">
                <c16:uniqueId val="{00000033-7987-4D05-B909-9014FEC31D9E}"/>
              </c:ext>
            </c:extLst>
          </c:dPt>
          <c:dPt>
            <c:idx val="6"/>
            <c:invertIfNegative val="0"/>
            <c:bubble3D val="0"/>
            <c:spPr>
              <a:noFill/>
            </c:spPr>
            <c:extLst>
              <c:ext xmlns:c16="http://schemas.microsoft.com/office/drawing/2014/chart" uri="{C3380CC4-5D6E-409C-BE32-E72D297353CC}">
                <c16:uniqueId val="{00000035-7987-4D05-B909-9014FEC31D9E}"/>
              </c:ext>
            </c:extLst>
          </c:dPt>
          <c:dPt>
            <c:idx val="7"/>
            <c:invertIfNegative val="0"/>
            <c:bubble3D val="0"/>
            <c:spPr>
              <a:noFill/>
            </c:spPr>
            <c:extLst>
              <c:ext xmlns:c16="http://schemas.microsoft.com/office/drawing/2014/chart" uri="{C3380CC4-5D6E-409C-BE32-E72D297353CC}">
                <c16:uniqueId val="{00000037-7987-4D05-B909-9014FEC31D9E}"/>
              </c:ext>
            </c:extLst>
          </c:dPt>
          <c:dPt>
            <c:idx val="8"/>
            <c:invertIfNegative val="0"/>
            <c:bubble3D val="0"/>
            <c:spPr>
              <a:noFill/>
            </c:spPr>
            <c:extLst>
              <c:ext xmlns:c16="http://schemas.microsoft.com/office/drawing/2014/chart" uri="{C3380CC4-5D6E-409C-BE32-E72D297353CC}">
                <c16:uniqueId val="{00000039-7987-4D05-B909-9014FEC31D9E}"/>
              </c:ext>
            </c:extLst>
          </c:dPt>
          <c:dPt>
            <c:idx val="9"/>
            <c:invertIfNegative val="0"/>
            <c:bubble3D val="0"/>
            <c:spPr>
              <a:noFill/>
            </c:spPr>
            <c:extLst>
              <c:ext xmlns:c16="http://schemas.microsoft.com/office/drawing/2014/chart" uri="{C3380CC4-5D6E-409C-BE32-E72D297353CC}">
                <c16:uniqueId val="{0000003B-7987-4D05-B909-9014FEC31D9E}"/>
              </c:ext>
            </c:extLst>
          </c:dPt>
          <c:dPt>
            <c:idx val="10"/>
            <c:invertIfNegative val="0"/>
            <c:bubble3D val="0"/>
            <c:spPr>
              <a:noFill/>
            </c:spPr>
            <c:extLst>
              <c:ext xmlns:c16="http://schemas.microsoft.com/office/drawing/2014/chart" uri="{C3380CC4-5D6E-409C-BE32-E72D297353CC}">
                <c16:uniqueId val="{0000003D-7987-4D05-B909-9014FEC31D9E}"/>
              </c:ext>
            </c:extLst>
          </c:dPt>
          <c:dPt>
            <c:idx val="11"/>
            <c:invertIfNegative val="0"/>
            <c:bubble3D val="0"/>
            <c:spPr>
              <a:noFill/>
            </c:spPr>
            <c:extLst>
              <c:ext xmlns:c16="http://schemas.microsoft.com/office/drawing/2014/chart" uri="{C3380CC4-5D6E-409C-BE32-E72D297353CC}">
                <c16:uniqueId val="{0000003F-7987-4D05-B909-9014FEC31D9E}"/>
              </c:ext>
            </c:extLst>
          </c:dPt>
          <c:dPt>
            <c:idx val="12"/>
            <c:invertIfNegative val="0"/>
            <c:bubble3D val="0"/>
            <c:spPr>
              <a:noFill/>
            </c:spPr>
            <c:extLst>
              <c:ext xmlns:c16="http://schemas.microsoft.com/office/drawing/2014/chart" uri="{C3380CC4-5D6E-409C-BE32-E72D297353CC}">
                <c16:uniqueId val="{00000041-7987-4D05-B909-9014FEC31D9E}"/>
              </c:ext>
            </c:extLst>
          </c:dPt>
          <c:dPt>
            <c:idx val="13"/>
            <c:invertIfNegative val="0"/>
            <c:bubble3D val="0"/>
            <c:spPr>
              <a:noFill/>
            </c:spPr>
            <c:extLst>
              <c:ext xmlns:c16="http://schemas.microsoft.com/office/drawing/2014/chart" uri="{C3380CC4-5D6E-409C-BE32-E72D297353CC}">
                <c16:uniqueId val="{00000043-7987-4D05-B909-9014FEC31D9E}"/>
              </c:ext>
            </c:extLst>
          </c:dPt>
          <c:dPt>
            <c:idx val="14"/>
            <c:invertIfNegative val="0"/>
            <c:bubble3D val="0"/>
            <c:spPr>
              <a:noFill/>
            </c:spPr>
            <c:extLst>
              <c:ext xmlns:c16="http://schemas.microsoft.com/office/drawing/2014/chart" uri="{C3380CC4-5D6E-409C-BE32-E72D297353CC}">
                <c16:uniqueId val="{00000045-7987-4D05-B909-9014FEC31D9E}"/>
              </c:ext>
            </c:extLst>
          </c:dPt>
          <c:dPt>
            <c:idx val="15"/>
            <c:invertIfNegative val="0"/>
            <c:bubble3D val="0"/>
            <c:spPr>
              <a:noFill/>
            </c:spPr>
            <c:extLst>
              <c:ext xmlns:c16="http://schemas.microsoft.com/office/drawing/2014/chart" uri="{C3380CC4-5D6E-409C-BE32-E72D297353CC}">
                <c16:uniqueId val="{00000047-7987-4D05-B909-9014FEC31D9E}"/>
              </c:ext>
            </c:extLst>
          </c:dPt>
          <c:dLbls>
            <c:dLbl>
              <c:idx val="0"/>
              <c:layout>
                <c:manualLayout>
                  <c:x val="0.36894221792718795"/>
                  <c:y val="1.2945466925785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7987-4D05-B909-9014FEC31D9E}"/>
                </c:ext>
              </c:extLst>
            </c:dLbl>
            <c:dLbl>
              <c:idx val="1"/>
              <c:layout>
                <c:manualLayout>
                  <c:x val="0.2021886731013402"/>
                  <c:y val="1.06428188865263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7987-4D05-B909-9014FEC31D9E}"/>
                </c:ext>
              </c:extLst>
            </c:dLbl>
            <c:dLbl>
              <c:idx val="2"/>
              <c:layout>
                <c:manualLayout>
                  <c:x val="0.15633144827423195"/>
                  <c:y val="1.0642699175164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7987-4D05-B909-9014FEC31D9E}"/>
                </c:ext>
              </c:extLst>
            </c:dLbl>
            <c:dLbl>
              <c:idx val="3"/>
              <c:layout>
                <c:manualLayout>
                  <c:x val="0.12298057518155785"/>
                  <c:y val="1.06428188865263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7987-4D05-B909-9014FEC31D9E}"/>
                </c:ext>
              </c:extLst>
            </c:dLbl>
            <c:dLbl>
              <c:idx val="4"/>
              <c:layout>
                <c:manualLayout>
                  <c:x val="0.10838980413680094"/>
                  <c:y val="1.368324804696904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7987-4D05-B909-9014FEC31D9E}"/>
                </c:ext>
              </c:extLst>
            </c:dLbl>
            <c:dLbl>
              <c:idx val="5"/>
              <c:layout>
                <c:manualLayout>
                  <c:x val="0.10213654620583172"/>
                  <c:y val="1.06426991751648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7987-4D05-B909-9014FEC31D9E}"/>
                </c:ext>
              </c:extLst>
            </c:dLbl>
            <c:dLbl>
              <c:idx val="6"/>
              <c:layout>
                <c:manualLayout>
                  <c:x val="9.1714449654216171E-2"/>
                  <c:y val="9.12212546085881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7987-4D05-B909-9014FEC31D9E}"/>
                </c:ext>
              </c:extLst>
            </c:dLbl>
            <c:dLbl>
              <c:idx val="7"/>
              <c:layout>
                <c:manualLayout>
                  <c:x val="7.5039095171631418E-2"/>
                  <c:y val="1.21627940440246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7987-4D05-B909-9014FEC31D9E}"/>
                </c:ext>
              </c:extLst>
            </c:dLbl>
            <c:dLbl>
              <c:idx val="8"/>
              <c:layout>
                <c:manualLayout>
                  <c:x val="7.5039095171631487E-2"/>
                  <c:y val="1.0642459752441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7987-4D05-B909-9014FEC31D9E}"/>
                </c:ext>
              </c:extLst>
            </c:dLbl>
            <c:dLbl>
              <c:idx val="9"/>
              <c:layout>
                <c:manualLayout>
                  <c:x val="6.8785837240662132E-2"/>
                  <c:y val="1.21627940440246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7987-4D05-B909-9014FEC31D9E}"/>
                </c:ext>
              </c:extLst>
            </c:dLbl>
            <c:dLbl>
              <c:idx val="10"/>
              <c:layout>
                <c:manualLayout>
                  <c:x val="6.2532579309692846E-2"/>
                  <c:y val="1.0642459752441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7987-4D05-B909-9014FEC31D9E}"/>
                </c:ext>
              </c:extLst>
            </c:dLbl>
            <c:dLbl>
              <c:idx val="11"/>
              <c:layout>
                <c:manualLayout>
                  <c:x val="6.2532579309692846E-2"/>
                  <c:y val="1.21627940440246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7987-4D05-B909-9014FEC31D9E}"/>
                </c:ext>
              </c:extLst>
            </c:dLbl>
            <c:dLbl>
              <c:idx val="12"/>
              <c:layout>
                <c:manualLayout>
                  <c:x val="6.0448159999369748E-2"/>
                  <c:y val="1.368312833560756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7987-4D05-B909-9014FEC31D9E}"/>
                </c:ext>
              </c:extLst>
            </c:dLbl>
            <c:dLbl>
              <c:idx val="13"/>
              <c:layout>
                <c:manualLayout>
                  <c:x val="5.627932137872356E-2"/>
                  <c:y val="1.21627940440245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7987-4D05-B909-9014FEC31D9E}"/>
                </c:ext>
              </c:extLst>
            </c:dLbl>
            <c:dLbl>
              <c:idx val="14"/>
              <c:layout>
                <c:manualLayout>
                  <c:x val="5.4194902068400393E-2"/>
                  <c:y val="1.06424597524419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7987-4D05-B909-9014FEC31D9E}"/>
                </c:ext>
              </c:extLst>
            </c:dLbl>
            <c:dLbl>
              <c:idx val="15"/>
              <c:layout>
                <c:manualLayout>
                  <c:x val="5.627932137872356E-2"/>
                  <c:y val="1.06424597524419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7987-4D05-B909-9014FEC31D9E}"/>
                </c:ext>
              </c:extLst>
            </c:dLbl>
            <c:spPr>
              <a:solidFill>
                <a:schemeClr val="accent3">
                  <a:lumMod val="75000"/>
                </a:schemeClr>
              </a:solidFill>
            </c:spPr>
            <c:txPr>
              <a:bodyPr/>
              <a:lstStyle/>
              <a:p>
                <a:pPr>
                  <a:defRPr sz="1100" b="1">
                    <a:solidFill>
                      <a:schemeClr val="bg1"/>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diario por partidas'!$G$54:$G$69</c:f>
              <c:numCache>
                <c:formatCode>0.0%</c:formatCode>
                <c:ptCount val="16"/>
                <c:pt idx="0">
                  <c:v>0.34341327385535619</c:v>
                </c:pt>
                <c:pt idx="1">
                  <c:v>0.16757048165078722</c:v>
                </c:pt>
                <c:pt idx="2">
                  <c:v>0.11659616787260255</c:v>
                </c:pt>
                <c:pt idx="3">
                  <c:v>7.9051633888403708E-2</c:v>
                </c:pt>
                <c:pt idx="4">
                  <c:v>6.3699220261153516E-2</c:v>
                </c:pt>
                <c:pt idx="5">
                  <c:v>5.5189966227151652E-2</c:v>
                </c:pt>
                <c:pt idx="6">
                  <c:v>4.3259525463376698E-2</c:v>
                </c:pt>
                <c:pt idx="7">
                  <c:v>3.1640775986046372E-2</c:v>
                </c:pt>
                <c:pt idx="8">
                  <c:v>2.7835764601218699E-2</c:v>
                </c:pt>
                <c:pt idx="9">
                  <c:v>1.6866803108767363E-2</c:v>
                </c:pt>
                <c:pt idx="10">
                  <c:v>1.4907306578322824E-2</c:v>
                </c:pt>
                <c:pt idx="11">
                  <c:v>1.2523098609338416E-2</c:v>
                </c:pt>
                <c:pt idx="12">
                  <c:v>9.6161948214299586E-3</c:v>
                </c:pt>
                <c:pt idx="13">
                  <c:v>8.3053618638810993E-3</c:v>
                </c:pt>
                <c:pt idx="14">
                  <c:v>2.4388771084021535E-3</c:v>
                </c:pt>
                <c:pt idx="15">
                  <c:v>7.0855481037648462E-3</c:v>
                </c:pt>
              </c:numCache>
            </c:numRef>
          </c:val>
          <c:extLst>
            <c:ext xmlns:c16="http://schemas.microsoft.com/office/drawing/2014/chart" uri="{C3380CC4-5D6E-409C-BE32-E72D297353CC}">
              <c16:uniqueId val="{00000048-7987-4D05-B909-9014FEC31D9E}"/>
            </c:ext>
          </c:extLst>
        </c:ser>
        <c:dLbls>
          <c:showLegendKey val="0"/>
          <c:showVal val="0"/>
          <c:showCatName val="0"/>
          <c:showSerName val="0"/>
          <c:showPercent val="0"/>
          <c:showBubbleSize val="0"/>
        </c:dLbls>
        <c:gapWidth val="10"/>
        <c:axId val="37845104"/>
        <c:axId val="37848912"/>
      </c:barChart>
      <c:catAx>
        <c:axId val="3784075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7846192"/>
        <c:crosses val="autoZero"/>
        <c:auto val="1"/>
        <c:lblAlgn val="ctr"/>
        <c:lblOffset val="1000"/>
        <c:noMultiLvlLbl val="0"/>
      </c:catAx>
      <c:valAx>
        <c:axId val="37846192"/>
        <c:scaling>
          <c:orientation val="minMax"/>
        </c:scaling>
        <c:delete val="1"/>
        <c:axPos val="t"/>
        <c:numFmt formatCode="0.0" sourceLinked="1"/>
        <c:majorTickMark val="out"/>
        <c:minorTickMark val="none"/>
        <c:tickLblPos val="none"/>
        <c:crossAx val="37840752"/>
        <c:crosses val="autoZero"/>
        <c:crossBetween val="between"/>
      </c:valAx>
      <c:valAx>
        <c:axId val="37848912"/>
        <c:scaling>
          <c:orientation val="minMax"/>
        </c:scaling>
        <c:delete val="1"/>
        <c:axPos val="t"/>
        <c:numFmt formatCode="0.0%" sourceLinked="1"/>
        <c:majorTickMark val="out"/>
        <c:minorTickMark val="none"/>
        <c:tickLblPos val="none"/>
        <c:crossAx val="37845104"/>
        <c:crosses val="autoZero"/>
        <c:crossBetween val="between"/>
      </c:valAx>
      <c:catAx>
        <c:axId val="37845104"/>
        <c:scaling>
          <c:orientation val="maxMin"/>
        </c:scaling>
        <c:delete val="1"/>
        <c:axPos val="r"/>
        <c:numFmt formatCode="General" sourceLinked="1"/>
        <c:majorTickMark val="out"/>
        <c:minorTickMark val="none"/>
        <c:tickLblPos val="none"/>
        <c:crossAx val="37848912"/>
        <c:crosses val="max"/>
        <c:auto val="1"/>
        <c:lblAlgn val="ctr"/>
        <c:lblOffset val="100"/>
        <c:noMultiLvlLbl val="0"/>
      </c:catAx>
      <c:spPr>
        <a:noFill/>
      </c:spPr>
    </c:plotArea>
    <c:legend>
      <c:legendPos val="t"/>
      <c:layout>
        <c:manualLayout>
          <c:xMode val="edge"/>
          <c:yMode val="edge"/>
          <c:x val="1.339116311254013E-3"/>
          <c:y val="7.9108243407400997E-2"/>
          <c:w val="0.64873759688446608"/>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diario por partidas'!$C$3:$H$3</c:f>
          <c:strCache>
            <c:ptCount val="6"/>
            <c:pt idx="0">
              <c:v>Gasto medio en destino según concepto (euros/persona/día) </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31224059647874286"/>
          <c:y val="0.12347580501700738"/>
          <c:w val="0.51915663409939294"/>
          <c:h val="0.8491305244099846"/>
        </c:manualLayout>
      </c:layout>
      <c:barChart>
        <c:barDir val="bar"/>
        <c:grouping val="clustered"/>
        <c:varyColors val="0"/>
        <c:ser>
          <c:idx val="2"/>
          <c:order val="0"/>
          <c:tx>
            <c:strRef>
              <c:f>'gasto diario por partidas'!$G$53</c:f>
              <c:strCache>
                <c:ptCount val="1"/>
                <c:pt idx="0">
                  <c:v>Peso de cada concepto 2015</c:v>
                </c:pt>
              </c:strCache>
            </c:strRef>
          </c:tx>
          <c:spPr>
            <a:solidFill>
              <a:schemeClr val="accent6"/>
            </a:solidFill>
          </c:spPr>
          <c:invertIfNegative val="0"/>
          <c:dPt>
            <c:idx val="0"/>
            <c:invertIfNegative val="0"/>
            <c:bubble3D val="0"/>
            <c:extLst>
              <c:ext xmlns:c16="http://schemas.microsoft.com/office/drawing/2014/chart" uri="{C3380CC4-5D6E-409C-BE32-E72D297353CC}">
                <c16:uniqueId val="{00000000-193B-42B4-B24E-5F9602E787E5}"/>
              </c:ext>
            </c:extLst>
          </c:dPt>
          <c:dPt>
            <c:idx val="1"/>
            <c:invertIfNegative val="0"/>
            <c:bubble3D val="0"/>
            <c:extLst>
              <c:ext xmlns:c16="http://schemas.microsoft.com/office/drawing/2014/chart" uri="{C3380CC4-5D6E-409C-BE32-E72D297353CC}">
                <c16:uniqueId val="{00000001-193B-42B4-B24E-5F9602E787E5}"/>
              </c:ext>
            </c:extLst>
          </c:dPt>
          <c:dPt>
            <c:idx val="2"/>
            <c:invertIfNegative val="0"/>
            <c:bubble3D val="0"/>
            <c:extLst>
              <c:ext xmlns:c16="http://schemas.microsoft.com/office/drawing/2014/chart" uri="{C3380CC4-5D6E-409C-BE32-E72D297353CC}">
                <c16:uniqueId val="{00000002-193B-42B4-B24E-5F9602E787E5}"/>
              </c:ext>
            </c:extLst>
          </c:dPt>
          <c:dPt>
            <c:idx val="3"/>
            <c:invertIfNegative val="0"/>
            <c:bubble3D val="0"/>
            <c:extLst>
              <c:ext xmlns:c16="http://schemas.microsoft.com/office/drawing/2014/chart" uri="{C3380CC4-5D6E-409C-BE32-E72D297353CC}">
                <c16:uniqueId val="{00000003-193B-42B4-B24E-5F9602E787E5}"/>
              </c:ext>
            </c:extLst>
          </c:dPt>
          <c:dPt>
            <c:idx val="4"/>
            <c:invertIfNegative val="0"/>
            <c:bubble3D val="0"/>
            <c:extLst>
              <c:ext xmlns:c16="http://schemas.microsoft.com/office/drawing/2014/chart" uri="{C3380CC4-5D6E-409C-BE32-E72D297353CC}">
                <c16:uniqueId val="{00000004-193B-42B4-B24E-5F9602E787E5}"/>
              </c:ext>
            </c:extLst>
          </c:dPt>
          <c:dPt>
            <c:idx val="5"/>
            <c:invertIfNegative val="0"/>
            <c:bubble3D val="0"/>
            <c:extLst>
              <c:ext xmlns:c16="http://schemas.microsoft.com/office/drawing/2014/chart" uri="{C3380CC4-5D6E-409C-BE32-E72D297353CC}">
                <c16:uniqueId val="{00000005-193B-42B4-B24E-5F9602E787E5}"/>
              </c:ext>
            </c:extLst>
          </c:dPt>
          <c:dPt>
            <c:idx val="6"/>
            <c:invertIfNegative val="0"/>
            <c:bubble3D val="0"/>
            <c:extLst>
              <c:ext xmlns:c16="http://schemas.microsoft.com/office/drawing/2014/chart" uri="{C3380CC4-5D6E-409C-BE32-E72D297353CC}">
                <c16:uniqueId val="{00000006-193B-42B4-B24E-5F9602E787E5}"/>
              </c:ext>
            </c:extLst>
          </c:dPt>
          <c:dPt>
            <c:idx val="7"/>
            <c:invertIfNegative val="0"/>
            <c:bubble3D val="0"/>
            <c:extLst>
              <c:ext xmlns:c16="http://schemas.microsoft.com/office/drawing/2014/chart" uri="{C3380CC4-5D6E-409C-BE32-E72D297353CC}">
                <c16:uniqueId val="{00000007-193B-42B4-B24E-5F9602E787E5}"/>
              </c:ext>
            </c:extLst>
          </c:dPt>
          <c:dPt>
            <c:idx val="8"/>
            <c:invertIfNegative val="0"/>
            <c:bubble3D val="0"/>
            <c:extLst>
              <c:ext xmlns:c16="http://schemas.microsoft.com/office/drawing/2014/chart" uri="{C3380CC4-5D6E-409C-BE32-E72D297353CC}">
                <c16:uniqueId val="{00000008-193B-42B4-B24E-5F9602E787E5}"/>
              </c:ext>
            </c:extLst>
          </c:dPt>
          <c:dPt>
            <c:idx val="9"/>
            <c:invertIfNegative val="0"/>
            <c:bubble3D val="0"/>
            <c:extLst>
              <c:ext xmlns:c16="http://schemas.microsoft.com/office/drawing/2014/chart" uri="{C3380CC4-5D6E-409C-BE32-E72D297353CC}">
                <c16:uniqueId val="{00000009-193B-42B4-B24E-5F9602E787E5}"/>
              </c:ext>
            </c:extLst>
          </c:dPt>
          <c:dPt>
            <c:idx val="10"/>
            <c:invertIfNegative val="0"/>
            <c:bubble3D val="0"/>
            <c:extLst>
              <c:ext xmlns:c16="http://schemas.microsoft.com/office/drawing/2014/chart" uri="{C3380CC4-5D6E-409C-BE32-E72D297353CC}">
                <c16:uniqueId val="{0000000A-193B-42B4-B24E-5F9602E787E5}"/>
              </c:ext>
            </c:extLst>
          </c:dPt>
          <c:dPt>
            <c:idx val="11"/>
            <c:invertIfNegative val="0"/>
            <c:bubble3D val="0"/>
            <c:extLst>
              <c:ext xmlns:c16="http://schemas.microsoft.com/office/drawing/2014/chart" uri="{C3380CC4-5D6E-409C-BE32-E72D297353CC}">
                <c16:uniqueId val="{0000000B-193B-42B4-B24E-5F9602E787E5}"/>
              </c:ext>
            </c:extLst>
          </c:dPt>
          <c:dPt>
            <c:idx val="12"/>
            <c:invertIfNegative val="0"/>
            <c:bubble3D val="0"/>
            <c:extLst>
              <c:ext xmlns:c16="http://schemas.microsoft.com/office/drawing/2014/chart" uri="{C3380CC4-5D6E-409C-BE32-E72D297353CC}">
                <c16:uniqueId val="{0000000C-193B-42B4-B24E-5F9602E787E5}"/>
              </c:ext>
            </c:extLst>
          </c:dPt>
          <c:dPt>
            <c:idx val="13"/>
            <c:invertIfNegative val="0"/>
            <c:bubble3D val="0"/>
            <c:extLst>
              <c:ext xmlns:c16="http://schemas.microsoft.com/office/drawing/2014/chart" uri="{C3380CC4-5D6E-409C-BE32-E72D297353CC}">
                <c16:uniqueId val="{0000000D-193B-42B4-B24E-5F9602E787E5}"/>
              </c:ext>
            </c:extLst>
          </c:dPt>
          <c:dPt>
            <c:idx val="14"/>
            <c:invertIfNegative val="0"/>
            <c:bubble3D val="0"/>
            <c:extLst>
              <c:ext xmlns:c16="http://schemas.microsoft.com/office/drawing/2014/chart" uri="{C3380CC4-5D6E-409C-BE32-E72D297353CC}">
                <c16:uniqueId val="{0000000E-193B-42B4-B24E-5F9602E787E5}"/>
              </c:ext>
            </c:extLst>
          </c:dPt>
          <c:dPt>
            <c:idx val="15"/>
            <c:invertIfNegative val="0"/>
            <c:bubble3D val="0"/>
            <c:extLst>
              <c:ext xmlns:c16="http://schemas.microsoft.com/office/drawing/2014/chart" uri="{C3380CC4-5D6E-409C-BE32-E72D297353CC}">
                <c16:uniqueId val="{0000000F-193B-42B4-B24E-5F9602E787E5}"/>
              </c:ext>
            </c:extLst>
          </c:dPt>
          <c:dLbls>
            <c:spPr>
              <a:noFill/>
            </c:spPr>
            <c:txPr>
              <a:bodyPr/>
              <a:lstStyle/>
              <a:p>
                <a:pPr>
                  <a:defRPr sz="1400" b="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diario por partidas'!$G$54:$G$69</c:f>
              <c:numCache>
                <c:formatCode>0.0%</c:formatCode>
                <c:ptCount val="16"/>
                <c:pt idx="0">
                  <c:v>0.34341327385535619</c:v>
                </c:pt>
                <c:pt idx="1">
                  <c:v>0.16757048165078722</c:v>
                </c:pt>
                <c:pt idx="2">
                  <c:v>0.11659616787260255</c:v>
                </c:pt>
                <c:pt idx="3">
                  <c:v>7.9051633888403708E-2</c:v>
                </c:pt>
                <c:pt idx="4">
                  <c:v>6.3699220261153516E-2</c:v>
                </c:pt>
                <c:pt idx="5">
                  <c:v>5.5189966227151652E-2</c:v>
                </c:pt>
                <c:pt idx="6">
                  <c:v>4.3259525463376698E-2</c:v>
                </c:pt>
                <c:pt idx="7">
                  <c:v>3.1640775986046372E-2</c:v>
                </c:pt>
                <c:pt idx="8">
                  <c:v>2.7835764601218699E-2</c:v>
                </c:pt>
                <c:pt idx="9">
                  <c:v>1.6866803108767363E-2</c:v>
                </c:pt>
                <c:pt idx="10">
                  <c:v>1.4907306578322824E-2</c:v>
                </c:pt>
                <c:pt idx="11">
                  <c:v>1.2523098609338416E-2</c:v>
                </c:pt>
                <c:pt idx="12">
                  <c:v>9.6161948214299586E-3</c:v>
                </c:pt>
                <c:pt idx="13">
                  <c:v>8.3053618638810993E-3</c:v>
                </c:pt>
                <c:pt idx="14">
                  <c:v>2.4388771084021535E-3</c:v>
                </c:pt>
                <c:pt idx="15">
                  <c:v>7.0855481037648462E-3</c:v>
                </c:pt>
              </c:numCache>
            </c:numRef>
          </c:val>
          <c:extLst>
            <c:ext xmlns:c16="http://schemas.microsoft.com/office/drawing/2014/chart" uri="{C3380CC4-5D6E-409C-BE32-E72D297353CC}">
              <c16:uniqueId val="{00000010-193B-42B4-B24E-5F9602E787E5}"/>
            </c:ext>
          </c:extLst>
        </c:ser>
        <c:dLbls>
          <c:showLegendKey val="0"/>
          <c:showVal val="0"/>
          <c:showCatName val="0"/>
          <c:showSerName val="0"/>
          <c:showPercent val="0"/>
          <c:showBubbleSize val="0"/>
        </c:dLbls>
        <c:gapWidth val="35"/>
        <c:axId val="37849456"/>
        <c:axId val="37850544"/>
      </c:barChart>
      <c:barChart>
        <c:barDir val="bar"/>
        <c:grouping val="clustered"/>
        <c:varyColors val="0"/>
        <c:ser>
          <c:idx val="3"/>
          <c:order val="1"/>
          <c:tx>
            <c:strRef>
              <c:f>'gasto diario por partidas'!$F$53</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12-193B-42B4-B24E-5F9602E787E5}"/>
              </c:ext>
            </c:extLst>
          </c:dPt>
          <c:dPt>
            <c:idx val="1"/>
            <c:invertIfNegative val="0"/>
            <c:bubble3D val="0"/>
            <c:spPr>
              <a:noFill/>
            </c:spPr>
            <c:extLst>
              <c:ext xmlns:c16="http://schemas.microsoft.com/office/drawing/2014/chart" uri="{C3380CC4-5D6E-409C-BE32-E72D297353CC}">
                <c16:uniqueId val="{00000014-193B-42B4-B24E-5F9602E787E5}"/>
              </c:ext>
            </c:extLst>
          </c:dPt>
          <c:dPt>
            <c:idx val="2"/>
            <c:invertIfNegative val="0"/>
            <c:bubble3D val="0"/>
            <c:spPr>
              <a:noFill/>
            </c:spPr>
            <c:extLst>
              <c:ext xmlns:c16="http://schemas.microsoft.com/office/drawing/2014/chart" uri="{C3380CC4-5D6E-409C-BE32-E72D297353CC}">
                <c16:uniqueId val="{00000016-193B-42B4-B24E-5F9602E787E5}"/>
              </c:ext>
            </c:extLst>
          </c:dPt>
          <c:dPt>
            <c:idx val="3"/>
            <c:invertIfNegative val="0"/>
            <c:bubble3D val="0"/>
            <c:spPr>
              <a:noFill/>
            </c:spPr>
            <c:extLst>
              <c:ext xmlns:c16="http://schemas.microsoft.com/office/drawing/2014/chart" uri="{C3380CC4-5D6E-409C-BE32-E72D297353CC}">
                <c16:uniqueId val="{00000018-193B-42B4-B24E-5F9602E787E5}"/>
              </c:ext>
            </c:extLst>
          </c:dPt>
          <c:dPt>
            <c:idx val="4"/>
            <c:invertIfNegative val="0"/>
            <c:bubble3D val="0"/>
            <c:spPr>
              <a:noFill/>
            </c:spPr>
            <c:extLst>
              <c:ext xmlns:c16="http://schemas.microsoft.com/office/drawing/2014/chart" uri="{C3380CC4-5D6E-409C-BE32-E72D297353CC}">
                <c16:uniqueId val="{0000001A-193B-42B4-B24E-5F9602E787E5}"/>
              </c:ext>
            </c:extLst>
          </c:dPt>
          <c:dPt>
            <c:idx val="5"/>
            <c:invertIfNegative val="0"/>
            <c:bubble3D val="0"/>
            <c:spPr>
              <a:noFill/>
            </c:spPr>
            <c:extLst>
              <c:ext xmlns:c16="http://schemas.microsoft.com/office/drawing/2014/chart" uri="{C3380CC4-5D6E-409C-BE32-E72D297353CC}">
                <c16:uniqueId val="{0000001C-193B-42B4-B24E-5F9602E787E5}"/>
              </c:ext>
            </c:extLst>
          </c:dPt>
          <c:dPt>
            <c:idx val="6"/>
            <c:invertIfNegative val="0"/>
            <c:bubble3D val="0"/>
            <c:spPr>
              <a:noFill/>
            </c:spPr>
            <c:extLst>
              <c:ext xmlns:c16="http://schemas.microsoft.com/office/drawing/2014/chart" uri="{C3380CC4-5D6E-409C-BE32-E72D297353CC}">
                <c16:uniqueId val="{0000001E-193B-42B4-B24E-5F9602E787E5}"/>
              </c:ext>
            </c:extLst>
          </c:dPt>
          <c:dPt>
            <c:idx val="7"/>
            <c:invertIfNegative val="0"/>
            <c:bubble3D val="0"/>
            <c:spPr>
              <a:noFill/>
            </c:spPr>
            <c:extLst>
              <c:ext xmlns:c16="http://schemas.microsoft.com/office/drawing/2014/chart" uri="{C3380CC4-5D6E-409C-BE32-E72D297353CC}">
                <c16:uniqueId val="{00000020-193B-42B4-B24E-5F9602E787E5}"/>
              </c:ext>
            </c:extLst>
          </c:dPt>
          <c:dPt>
            <c:idx val="8"/>
            <c:invertIfNegative val="0"/>
            <c:bubble3D val="0"/>
            <c:spPr>
              <a:noFill/>
            </c:spPr>
            <c:extLst>
              <c:ext xmlns:c16="http://schemas.microsoft.com/office/drawing/2014/chart" uri="{C3380CC4-5D6E-409C-BE32-E72D297353CC}">
                <c16:uniqueId val="{00000022-193B-42B4-B24E-5F9602E787E5}"/>
              </c:ext>
            </c:extLst>
          </c:dPt>
          <c:dPt>
            <c:idx val="9"/>
            <c:invertIfNegative val="0"/>
            <c:bubble3D val="0"/>
            <c:spPr>
              <a:noFill/>
            </c:spPr>
            <c:extLst>
              <c:ext xmlns:c16="http://schemas.microsoft.com/office/drawing/2014/chart" uri="{C3380CC4-5D6E-409C-BE32-E72D297353CC}">
                <c16:uniqueId val="{00000024-193B-42B4-B24E-5F9602E787E5}"/>
              </c:ext>
            </c:extLst>
          </c:dPt>
          <c:dPt>
            <c:idx val="10"/>
            <c:invertIfNegative val="0"/>
            <c:bubble3D val="0"/>
            <c:spPr>
              <a:noFill/>
            </c:spPr>
            <c:extLst>
              <c:ext xmlns:c16="http://schemas.microsoft.com/office/drawing/2014/chart" uri="{C3380CC4-5D6E-409C-BE32-E72D297353CC}">
                <c16:uniqueId val="{00000026-193B-42B4-B24E-5F9602E787E5}"/>
              </c:ext>
            </c:extLst>
          </c:dPt>
          <c:dPt>
            <c:idx val="11"/>
            <c:invertIfNegative val="0"/>
            <c:bubble3D val="0"/>
            <c:spPr>
              <a:noFill/>
            </c:spPr>
            <c:extLst>
              <c:ext xmlns:c16="http://schemas.microsoft.com/office/drawing/2014/chart" uri="{C3380CC4-5D6E-409C-BE32-E72D297353CC}">
                <c16:uniqueId val="{00000028-193B-42B4-B24E-5F9602E787E5}"/>
              </c:ext>
            </c:extLst>
          </c:dPt>
          <c:dPt>
            <c:idx val="12"/>
            <c:invertIfNegative val="0"/>
            <c:bubble3D val="0"/>
            <c:spPr>
              <a:noFill/>
            </c:spPr>
            <c:extLst>
              <c:ext xmlns:c16="http://schemas.microsoft.com/office/drawing/2014/chart" uri="{C3380CC4-5D6E-409C-BE32-E72D297353CC}">
                <c16:uniqueId val="{0000002A-193B-42B4-B24E-5F9602E787E5}"/>
              </c:ext>
            </c:extLst>
          </c:dPt>
          <c:dPt>
            <c:idx val="13"/>
            <c:invertIfNegative val="0"/>
            <c:bubble3D val="0"/>
            <c:spPr>
              <a:noFill/>
            </c:spPr>
            <c:extLst>
              <c:ext xmlns:c16="http://schemas.microsoft.com/office/drawing/2014/chart" uri="{C3380CC4-5D6E-409C-BE32-E72D297353CC}">
                <c16:uniqueId val="{0000002C-193B-42B4-B24E-5F9602E787E5}"/>
              </c:ext>
            </c:extLst>
          </c:dPt>
          <c:dPt>
            <c:idx val="14"/>
            <c:invertIfNegative val="0"/>
            <c:bubble3D val="0"/>
            <c:spPr>
              <a:noFill/>
            </c:spPr>
            <c:extLst>
              <c:ext xmlns:c16="http://schemas.microsoft.com/office/drawing/2014/chart" uri="{C3380CC4-5D6E-409C-BE32-E72D297353CC}">
                <c16:uniqueId val="{0000002E-193B-42B4-B24E-5F9602E787E5}"/>
              </c:ext>
            </c:extLst>
          </c:dPt>
          <c:dPt>
            <c:idx val="15"/>
            <c:invertIfNegative val="0"/>
            <c:bubble3D val="0"/>
            <c:spPr>
              <a:noFill/>
            </c:spPr>
            <c:extLst>
              <c:ext xmlns:c16="http://schemas.microsoft.com/office/drawing/2014/chart" uri="{C3380CC4-5D6E-409C-BE32-E72D297353CC}">
                <c16:uniqueId val="{00000030-193B-42B4-B24E-5F9602E787E5}"/>
              </c:ext>
            </c:extLst>
          </c:dPt>
          <c:dPt>
            <c:idx val="16"/>
            <c:invertIfNegative val="0"/>
            <c:bubble3D val="0"/>
            <c:spPr>
              <a:noFill/>
            </c:spPr>
            <c:extLst>
              <c:ext xmlns:c16="http://schemas.microsoft.com/office/drawing/2014/chart" uri="{C3380CC4-5D6E-409C-BE32-E72D297353CC}">
                <c16:uniqueId val="{00000032-193B-42B4-B24E-5F9602E787E5}"/>
              </c:ext>
            </c:extLst>
          </c:dPt>
          <c:dPt>
            <c:idx val="17"/>
            <c:invertIfNegative val="0"/>
            <c:bubble3D val="0"/>
            <c:spPr>
              <a:noFill/>
            </c:spPr>
            <c:extLst>
              <c:ext xmlns:c16="http://schemas.microsoft.com/office/drawing/2014/chart" uri="{C3380CC4-5D6E-409C-BE32-E72D297353CC}">
                <c16:uniqueId val="{00000034-193B-42B4-B24E-5F9602E787E5}"/>
              </c:ext>
            </c:extLst>
          </c:dPt>
          <c:dLbls>
            <c:dLbl>
              <c:idx val="0"/>
              <c:layout>
                <c:manualLayout>
                  <c:x val="-8.835393899446307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93B-42B4-B24E-5F9602E787E5}"/>
                </c:ext>
              </c:extLst>
            </c:dLbl>
            <c:dLbl>
              <c:idx val="1"/>
              <c:layout>
                <c:manualLayout>
                  <c:x val="-0.11708626410347649"/>
                  <c:y val="1.52033429158285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93B-42B4-B24E-5F9602E787E5}"/>
                </c:ext>
              </c:extLst>
            </c:dLbl>
            <c:dLbl>
              <c:idx val="2"/>
              <c:layout>
                <c:manualLayout>
                  <c:x val="-0.11813109979871403"/>
                  <c:y val="3.04078829452729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93B-42B4-B24E-5F9602E787E5}"/>
                </c:ext>
              </c:extLst>
            </c:dLbl>
            <c:dLbl>
              <c:idx val="3"/>
              <c:layout>
                <c:manualLayout>
                  <c:x val="-0.2789946008616037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93B-42B4-B24E-5F9602E787E5}"/>
                </c:ext>
              </c:extLst>
            </c:dLbl>
            <c:dLbl>
              <c:idx val="5"/>
              <c:layout>
                <c:manualLayout>
                  <c:x val="-8.234900597818030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93B-42B4-B24E-5F9602E787E5}"/>
                </c:ext>
              </c:extLst>
            </c:dLbl>
            <c:dLbl>
              <c:idx val="9"/>
              <c:layout>
                <c:manualLayout>
                  <c:x val="-0.24541772419488894"/>
                  <c:y val="1.5203342915828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93B-42B4-B24E-5F9602E787E5}"/>
                </c:ext>
              </c:extLst>
            </c:dLbl>
            <c:dLbl>
              <c:idx val="11"/>
              <c:layout>
                <c:manualLayout>
                  <c:x val="-0.121252640811551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93B-42B4-B24E-5F9602E787E5}"/>
                </c:ext>
              </c:extLst>
            </c:dLbl>
            <c:dLbl>
              <c:idx val="12"/>
              <c:layout>
                <c:manualLayout>
                  <c:x val="-0.16145058514737992"/>
                  <c:y val="1.5203342915828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93B-42B4-B24E-5F9602E787E5}"/>
                </c:ext>
              </c:extLst>
            </c:dLbl>
            <c:dLbl>
              <c:idx val="15"/>
              <c:layout>
                <c:manualLayout>
                  <c:x val="-0.30302926852966705"/>
                  <c:y val="1.52033429158299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93B-42B4-B24E-5F9602E787E5}"/>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Actividades deportivas</c:v>
                </c:pt>
                <c:pt idx="10">
                  <c:v>Ocio nocturno </c:v>
                </c:pt>
                <c:pt idx="11">
                  <c:v>Tratamientos salud</c:v>
                </c:pt>
                <c:pt idx="12">
                  <c:v>Time sharing</c:v>
                </c:pt>
                <c:pt idx="13">
                  <c:v>Otros servicios fuera del alojamiento</c:v>
                </c:pt>
                <c:pt idx="14">
                  <c:v>Casinos</c:v>
                </c:pt>
                <c:pt idx="15">
                  <c:v>Otros gastos</c:v>
                </c:pt>
              </c:strCache>
            </c:strRef>
          </c:cat>
          <c:val>
            <c:numRef>
              <c:f>'gasto diario por partidas'!$F$54:$F$69</c:f>
              <c:numCache>
                <c:formatCode>0.0%</c:formatCode>
                <c:ptCount val="16"/>
                <c:pt idx="0">
                  <c:v>1.2511849797659291E-2</c:v>
                </c:pt>
                <c:pt idx="1">
                  <c:v>4.146993702184254E-2</c:v>
                </c:pt>
                <c:pt idx="2">
                  <c:v>4.2451694679375596E-2</c:v>
                </c:pt>
                <c:pt idx="3">
                  <c:v>0.18186050968456224</c:v>
                </c:pt>
                <c:pt idx="4">
                  <c:v>-2.9536763101236874E-2</c:v>
                </c:pt>
                <c:pt idx="5">
                  <c:v>6.8690859778777202E-3</c:v>
                </c:pt>
                <c:pt idx="6">
                  <c:v>-7.3429899969378543E-2</c:v>
                </c:pt>
                <c:pt idx="7">
                  <c:v>-8.8371068547604903E-2</c:v>
                </c:pt>
                <c:pt idx="8">
                  <c:v>-1.4839345236434931E-2</c:v>
                </c:pt>
                <c:pt idx="9">
                  <c:v>0.15030886762792073</c:v>
                </c:pt>
                <c:pt idx="10">
                  <c:v>-0.19490176987451979</c:v>
                </c:pt>
                <c:pt idx="11">
                  <c:v>4.3426330535475621E-2</c:v>
                </c:pt>
                <c:pt idx="12">
                  <c:v>8.3158368377561187E-2</c:v>
                </c:pt>
                <c:pt idx="13">
                  <c:v>-0.13789337290135395</c:v>
                </c:pt>
                <c:pt idx="14">
                  <c:v>-1.6794012465691233E-2</c:v>
                </c:pt>
                <c:pt idx="15">
                  <c:v>0.20640423582486345</c:v>
                </c:pt>
              </c:numCache>
            </c:numRef>
          </c:val>
          <c:extLst>
            <c:ext xmlns:c16="http://schemas.microsoft.com/office/drawing/2014/chart" uri="{C3380CC4-5D6E-409C-BE32-E72D297353CC}">
              <c16:uniqueId val="{00000035-193B-42B4-B24E-5F9602E787E5}"/>
            </c:ext>
          </c:extLst>
        </c:ser>
        <c:dLbls>
          <c:showLegendKey val="0"/>
          <c:showVal val="0"/>
          <c:showCatName val="0"/>
          <c:showSerName val="0"/>
          <c:showPercent val="0"/>
          <c:showBubbleSize val="0"/>
        </c:dLbls>
        <c:gapWidth val="10"/>
        <c:overlap val="100"/>
        <c:axId val="37859248"/>
        <c:axId val="37844016"/>
      </c:barChart>
      <c:catAx>
        <c:axId val="3784945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7850544"/>
        <c:crosses val="autoZero"/>
        <c:auto val="1"/>
        <c:lblAlgn val="ctr"/>
        <c:lblOffset val="1000"/>
        <c:noMultiLvlLbl val="0"/>
      </c:catAx>
      <c:valAx>
        <c:axId val="37850544"/>
        <c:scaling>
          <c:orientation val="minMax"/>
        </c:scaling>
        <c:delete val="1"/>
        <c:axPos val="t"/>
        <c:numFmt formatCode="0.0%" sourceLinked="1"/>
        <c:majorTickMark val="out"/>
        <c:minorTickMark val="none"/>
        <c:tickLblPos val="none"/>
        <c:crossAx val="37849456"/>
        <c:crosses val="autoZero"/>
        <c:crossBetween val="between"/>
      </c:valAx>
      <c:valAx>
        <c:axId val="37844016"/>
        <c:scaling>
          <c:orientation val="minMax"/>
        </c:scaling>
        <c:delete val="1"/>
        <c:axPos val="t"/>
        <c:numFmt formatCode="0.0%" sourceLinked="1"/>
        <c:majorTickMark val="out"/>
        <c:minorTickMark val="none"/>
        <c:tickLblPos val="none"/>
        <c:crossAx val="37859248"/>
        <c:crosses val="autoZero"/>
        <c:crossBetween val="between"/>
      </c:valAx>
      <c:catAx>
        <c:axId val="37859248"/>
        <c:scaling>
          <c:orientation val="maxMin"/>
        </c:scaling>
        <c:delete val="1"/>
        <c:axPos val="r"/>
        <c:numFmt formatCode="General" sourceLinked="1"/>
        <c:majorTickMark val="out"/>
        <c:minorTickMark val="none"/>
        <c:tickLblPos val="none"/>
        <c:crossAx val="37844016"/>
        <c:crosses val="max"/>
        <c:auto val="1"/>
        <c:lblAlgn val="ctr"/>
        <c:lblOffset val="100"/>
        <c:noMultiLvlLbl val="0"/>
      </c:catAx>
      <c:spPr>
        <a:noFill/>
      </c:spPr>
    </c:plotArea>
    <c:legend>
      <c:legendPos val="t"/>
      <c:layout>
        <c:manualLayout>
          <c:xMode val="edge"/>
          <c:yMode val="edge"/>
          <c:x val="0"/>
          <c:y val="6.9986254741467746E-2"/>
          <c:w val="0.54771826660346667"/>
          <c:h val="3.297868443438656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part de quienes gasta'!$C$4:$H$4</c:f>
          <c:strCache>
            <c:ptCount val="6"/>
            <c:pt idx="0">
              <c:v>(Base: personas que gastan en cada partida)</c:v>
            </c:pt>
          </c:strCache>
        </c:strRef>
      </c:tx>
      <c:layout>
        <c:manualLayout>
          <c:xMode val="edge"/>
          <c:yMode val="edge"/>
          <c:x val="1.9227537181444926E-3"/>
          <c:y val="9.9071207430340563E-2"/>
        </c:manualLayout>
      </c:layout>
      <c:overlay val="1"/>
      <c:txPr>
        <a:bodyPr/>
        <a:lstStyle/>
        <a:p>
          <a:pPr algn="l">
            <a:defRPr sz="1400" b="0">
              <a:solidFill>
                <a:schemeClr val="tx1">
                  <a:lumMod val="75000"/>
                  <a:lumOff val="25000"/>
                </a:schemeClr>
              </a:solidFill>
            </a:defRPr>
          </a:pPr>
          <a:endParaRPr lang="es-ES"/>
        </a:p>
      </c:txPr>
    </c:title>
    <c:autoTitleDeleted val="0"/>
    <c:plotArea>
      <c:layout>
        <c:manualLayout>
          <c:layoutTarget val="inner"/>
          <c:xMode val="edge"/>
          <c:yMode val="edge"/>
          <c:x val="0.47491787059662327"/>
          <c:y val="0.22034047601634935"/>
          <c:w val="0.34584750847882689"/>
          <c:h val="0.73142374231084895"/>
        </c:manualLayout>
      </c:layout>
      <c:barChart>
        <c:barDir val="bar"/>
        <c:grouping val="clustered"/>
        <c:varyColors val="0"/>
        <c:ser>
          <c:idx val="2"/>
          <c:order val="0"/>
          <c:tx>
            <c:strRef>
              <c:f>'gasto por part de quienes gasta'!$E$53</c:f>
              <c:strCache>
                <c:ptCount val="1"/>
                <c:pt idx="0">
                  <c:v>2015</c:v>
                </c:pt>
              </c:strCache>
            </c:strRef>
          </c:tx>
          <c:spPr>
            <a:solidFill>
              <a:schemeClr val="accent6"/>
            </a:solidFill>
            <a:scene3d>
              <a:camera prst="orthographicFront"/>
              <a:lightRig rig="threePt" dir="t"/>
            </a:scene3d>
            <a:sp3d/>
          </c:spPr>
          <c:invertIfNegative val="0"/>
          <c:dPt>
            <c:idx val="11"/>
            <c:invertIfNegative val="0"/>
            <c:bubble3D val="0"/>
            <c:extLst>
              <c:ext xmlns:c16="http://schemas.microsoft.com/office/drawing/2014/chart" uri="{C3380CC4-5D6E-409C-BE32-E72D297353CC}">
                <c16:uniqueId val="{00000000-314D-421A-AA51-B5718D00C13D}"/>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 de quienes gasta'!$C$54:$C$69</c:f>
              <c:strCache>
                <c:ptCount val="16"/>
                <c:pt idx="0">
                  <c:v>Alojamiento pagado en destino</c:v>
                </c:pt>
                <c:pt idx="1">
                  <c:v>Time sharing</c:v>
                </c:pt>
                <c:pt idx="2">
                  <c:v>Restaurantes</c:v>
                </c:pt>
                <c:pt idx="3">
                  <c:v>Compras</c:v>
                </c:pt>
                <c:pt idx="4">
                  <c:v>Casinos</c:v>
                </c:pt>
                <c:pt idx="5">
                  <c:v>Actividades deportivas</c:v>
                </c:pt>
                <c:pt idx="6">
                  <c:v>Ocio nocturno </c:v>
                </c:pt>
                <c:pt idx="7">
                  <c:v>Excursiones organizadas</c:v>
                </c:pt>
                <c:pt idx="8">
                  <c:v>Compras de comida</c:v>
                </c:pt>
                <c:pt idx="9">
                  <c:v>Alquiler de coche</c:v>
                </c:pt>
                <c:pt idx="10">
                  <c:v>Extras alojamiento</c:v>
                </c:pt>
                <c:pt idx="11">
                  <c:v>Tratamientos salud</c:v>
                </c:pt>
                <c:pt idx="12">
                  <c:v>Ocio/ diversión/cultura</c:v>
                </c:pt>
                <c:pt idx="13">
                  <c:v>Otros servicios fuera del alojamiento</c:v>
                </c:pt>
                <c:pt idx="14">
                  <c:v>Transporte público</c:v>
                </c:pt>
                <c:pt idx="15">
                  <c:v>Otros gastos</c:v>
                </c:pt>
              </c:strCache>
            </c:strRef>
          </c:cat>
          <c:val>
            <c:numRef>
              <c:f>'gasto por part de quienes gasta'!$E$54:$E$69</c:f>
              <c:numCache>
                <c:formatCode>0.0</c:formatCode>
                <c:ptCount val="16"/>
                <c:pt idx="0">
                  <c:v>502.47176933294691</c:v>
                </c:pt>
                <c:pt idx="1">
                  <c:v>357.91563541657331</c:v>
                </c:pt>
                <c:pt idx="2">
                  <c:v>159.01522029553732</c:v>
                </c:pt>
                <c:pt idx="3">
                  <c:v>102.43614517865902</c:v>
                </c:pt>
                <c:pt idx="4">
                  <c:v>92.68628251681325</c:v>
                </c:pt>
                <c:pt idx="5">
                  <c:v>87.367347148694748</c:v>
                </c:pt>
                <c:pt idx="6">
                  <c:v>83.442752214106605</c:v>
                </c:pt>
                <c:pt idx="7">
                  <c:v>82.369770107456773</c:v>
                </c:pt>
                <c:pt idx="8">
                  <c:v>72.628161676868174</c:v>
                </c:pt>
                <c:pt idx="9">
                  <c:v>71.959199623052299</c:v>
                </c:pt>
                <c:pt idx="10">
                  <c:v>69.023706939124182</c:v>
                </c:pt>
                <c:pt idx="11">
                  <c:v>62.190856941340847</c:v>
                </c:pt>
                <c:pt idx="12">
                  <c:v>56.200781666855967</c:v>
                </c:pt>
                <c:pt idx="13">
                  <c:v>37.908031035393705</c:v>
                </c:pt>
                <c:pt idx="14">
                  <c:v>28.095280126667763</c:v>
                </c:pt>
                <c:pt idx="15">
                  <c:v>76.362088075383667</c:v>
                </c:pt>
              </c:numCache>
            </c:numRef>
          </c:val>
          <c:extLst>
            <c:ext xmlns:c16="http://schemas.microsoft.com/office/drawing/2014/chart" uri="{C3380CC4-5D6E-409C-BE32-E72D297353CC}">
              <c16:uniqueId val="{00000001-314D-421A-AA51-B5718D00C13D}"/>
            </c:ext>
          </c:extLst>
        </c:ser>
        <c:dLbls>
          <c:showLegendKey val="0"/>
          <c:showVal val="0"/>
          <c:showCatName val="0"/>
          <c:showSerName val="0"/>
          <c:showPercent val="0"/>
          <c:showBubbleSize val="0"/>
        </c:dLbls>
        <c:gapWidth val="35"/>
        <c:axId val="37857072"/>
        <c:axId val="37841840"/>
      </c:barChart>
      <c:barChart>
        <c:barDir val="bar"/>
        <c:grouping val="clustered"/>
        <c:varyColors val="0"/>
        <c:ser>
          <c:idx val="3"/>
          <c:order val="1"/>
          <c:tx>
            <c:strRef>
              <c:f>'gasto por part de quienes gasta'!$F$53</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314D-421A-AA51-B5718D00C13D}"/>
              </c:ext>
            </c:extLst>
          </c:dPt>
          <c:dPt>
            <c:idx val="1"/>
            <c:invertIfNegative val="0"/>
            <c:bubble3D val="0"/>
            <c:spPr>
              <a:noFill/>
            </c:spPr>
            <c:extLst>
              <c:ext xmlns:c16="http://schemas.microsoft.com/office/drawing/2014/chart" uri="{C3380CC4-5D6E-409C-BE32-E72D297353CC}">
                <c16:uniqueId val="{00000005-314D-421A-AA51-B5718D00C13D}"/>
              </c:ext>
            </c:extLst>
          </c:dPt>
          <c:dPt>
            <c:idx val="2"/>
            <c:invertIfNegative val="0"/>
            <c:bubble3D val="0"/>
            <c:spPr>
              <a:noFill/>
            </c:spPr>
            <c:extLst>
              <c:ext xmlns:c16="http://schemas.microsoft.com/office/drawing/2014/chart" uri="{C3380CC4-5D6E-409C-BE32-E72D297353CC}">
                <c16:uniqueId val="{00000007-314D-421A-AA51-B5718D00C13D}"/>
              </c:ext>
            </c:extLst>
          </c:dPt>
          <c:dPt>
            <c:idx val="3"/>
            <c:invertIfNegative val="0"/>
            <c:bubble3D val="0"/>
            <c:spPr>
              <a:noFill/>
            </c:spPr>
            <c:extLst>
              <c:ext xmlns:c16="http://schemas.microsoft.com/office/drawing/2014/chart" uri="{C3380CC4-5D6E-409C-BE32-E72D297353CC}">
                <c16:uniqueId val="{00000009-314D-421A-AA51-B5718D00C13D}"/>
              </c:ext>
            </c:extLst>
          </c:dPt>
          <c:dPt>
            <c:idx val="4"/>
            <c:invertIfNegative val="0"/>
            <c:bubble3D val="0"/>
            <c:spPr>
              <a:noFill/>
            </c:spPr>
            <c:extLst>
              <c:ext xmlns:c16="http://schemas.microsoft.com/office/drawing/2014/chart" uri="{C3380CC4-5D6E-409C-BE32-E72D297353CC}">
                <c16:uniqueId val="{0000000B-314D-421A-AA51-B5718D00C13D}"/>
              </c:ext>
            </c:extLst>
          </c:dPt>
          <c:dPt>
            <c:idx val="5"/>
            <c:invertIfNegative val="0"/>
            <c:bubble3D val="0"/>
            <c:spPr>
              <a:noFill/>
            </c:spPr>
            <c:extLst>
              <c:ext xmlns:c16="http://schemas.microsoft.com/office/drawing/2014/chart" uri="{C3380CC4-5D6E-409C-BE32-E72D297353CC}">
                <c16:uniqueId val="{0000000D-314D-421A-AA51-B5718D00C13D}"/>
              </c:ext>
            </c:extLst>
          </c:dPt>
          <c:dPt>
            <c:idx val="6"/>
            <c:invertIfNegative val="0"/>
            <c:bubble3D val="0"/>
            <c:spPr>
              <a:noFill/>
            </c:spPr>
            <c:extLst>
              <c:ext xmlns:c16="http://schemas.microsoft.com/office/drawing/2014/chart" uri="{C3380CC4-5D6E-409C-BE32-E72D297353CC}">
                <c16:uniqueId val="{0000000F-314D-421A-AA51-B5718D00C13D}"/>
              </c:ext>
            </c:extLst>
          </c:dPt>
          <c:dPt>
            <c:idx val="7"/>
            <c:invertIfNegative val="0"/>
            <c:bubble3D val="0"/>
            <c:spPr>
              <a:noFill/>
            </c:spPr>
            <c:extLst>
              <c:ext xmlns:c16="http://schemas.microsoft.com/office/drawing/2014/chart" uri="{C3380CC4-5D6E-409C-BE32-E72D297353CC}">
                <c16:uniqueId val="{00000011-314D-421A-AA51-B5718D00C13D}"/>
              </c:ext>
            </c:extLst>
          </c:dPt>
          <c:dPt>
            <c:idx val="8"/>
            <c:invertIfNegative val="0"/>
            <c:bubble3D val="0"/>
            <c:spPr>
              <a:noFill/>
            </c:spPr>
            <c:extLst>
              <c:ext xmlns:c16="http://schemas.microsoft.com/office/drawing/2014/chart" uri="{C3380CC4-5D6E-409C-BE32-E72D297353CC}">
                <c16:uniqueId val="{00000013-314D-421A-AA51-B5718D00C13D}"/>
              </c:ext>
            </c:extLst>
          </c:dPt>
          <c:dPt>
            <c:idx val="9"/>
            <c:invertIfNegative val="0"/>
            <c:bubble3D val="0"/>
            <c:spPr>
              <a:noFill/>
            </c:spPr>
            <c:extLst>
              <c:ext xmlns:c16="http://schemas.microsoft.com/office/drawing/2014/chart" uri="{C3380CC4-5D6E-409C-BE32-E72D297353CC}">
                <c16:uniqueId val="{00000015-314D-421A-AA51-B5718D00C13D}"/>
              </c:ext>
            </c:extLst>
          </c:dPt>
          <c:dPt>
            <c:idx val="10"/>
            <c:invertIfNegative val="0"/>
            <c:bubble3D val="0"/>
            <c:spPr>
              <a:noFill/>
            </c:spPr>
            <c:extLst>
              <c:ext xmlns:c16="http://schemas.microsoft.com/office/drawing/2014/chart" uri="{C3380CC4-5D6E-409C-BE32-E72D297353CC}">
                <c16:uniqueId val="{00000017-314D-421A-AA51-B5718D00C13D}"/>
              </c:ext>
            </c:extLst>
          </c:dPt>
          <c:dPt>
            <c:idx val="11"/>
            <c:invertIfNegative val="0"/>
            <c:bubble3D val="0"/>
            <c:spPr>
              <a:noFill/>
            </c:spPr>
            <c:extLst>
              <c:ext xmlns:c16="http://schemas.microsoft.com/office/drawing/2014/chart" uri="{C3380CC4-5D6E-409C-BE32-E72D297353CC}">
                <c16:uniqueId val="{00000019-314D-421A-AA51-B5718D00C13D}"/>
              </c:ext>
            </c:extLst>
          </c:dPt>
          <c:dPt>
            <c:idx val="12"/>
            <c:invertIfNegative val="0"/>
            <c:bubble3D val="0"/>
            <c:spPr>
              <a:noFill/>
            </c:spPr>
            <c:extLst>
              <c:ext xmlns:c16="http://schemas.microsoft.com/office/drawing/2014/chart" uri="{C3380CC4-5D6E-409C-BE32-E72D297353CC}">
                <c16:uniqueId val="{0000001B-314D-421A-AA51-B5718D00C13D}"/>
              </c:ext>
            </c:extLst>
          </c:dPt>
          <c:dPt>
            <c:idx val="13"/>
            <c:invertIfNegative val="0"/>
            <c:bubble3D val="0"/>
            <c:spPr>
              <a:noFill/>
            </c:spPr>
            <c:extLst>
              <c:ext xmlns:c16="http://schemas.microsoft.com/office/drawing/2014/chart" uri="{C3380CC4-5D6E-409C-BE32-E72D297353CC}">
                <c16:uniqueId val="{0000001D-314D-421A-AA51-B5718D00C13D}"/>
              </c:ext>
            </c:extLst>
          </c:dPt>
          <c:dPt>
            <c:idx val="14"/>
            <c:invertIfNegative val="0"/>
            <c:bubble3D val="0"/>
            <c:spPr>
              <a:noFill/>
            </c:spPr>
            <c:extLst>
              <c:ext xmlns:c16="http://schemas.microsoft.com/office/drawing/2014/chart" uri="{C3380CC4-5D6E-409C-BE32-E72D297353CC}">
                <c16:uniqueId val="{0000001F-314D-421A-AA51-B5718D00C13D}"/>
              </c:ext>
            </c:extLst>
          </c:dPt>
          <c:dPt>
            <c:idx val="15"/>
            <c:invertIfNegative val="0"/>
            <c:bubble3D val="0"/>
            <c:spPr>
              <a:noFill/>
            </c:spPr>
            <c:extLst>
              <c:ext xmlns:c16="http://schemas.microsoft.com/office/drawing/2014/chart" uri="{C3380CC4-5D6E-409C-BE32-E72D297353CC}">
                <c16:uniqueId val="{00000021-314D-421A-AA51-B5718D00C13D}"/>
              </c:ext>
            </c:extLst>
          </c:dPt>
          <c:dPt>
            <c:idx val="16"/>
            <c:invertIfNegative val="0"/>
            <c:bubble3D val="0"/>
            <c:spPr>
              <a:noFill/>
            </c:spPr>
            <c:extLst>
              <c:ext xmlns:c16="http://schemas.microsoft.com/office/drawing/2014/chart" uri="{C3380CC4-5D6E-409C-BE32-E72D297353CC}">
                <c16:uniqueId val="{00000023-314D-421A-AA51-B5718D00C13D}"/>
              </c:ext>
            </c:extLst>
          </c:dPt>
          <c:dPt>
            <c:idx val="17"/>
            <c:invertIfNegative val="0"/>
            <c:bubble3D val="0"/>
            <c:spPr>
              <a:noFill/>
            </c:spPr>
            <c:extLst>
              <c:ext xmlns:c16="http://schemas.microsoft.com/office/drawing/2014/chart" uri="{C3380CC4-5D6E-409C-BE32-E72D297353CC}">
                <c16:uniqueId val="{00000025-314D-421A-AA51-B5718D00C13D}"/>
              </c:ext>
            </c:extLst>
          </c:dPt>
          <c:dLbls>
            <c:dLbl>
              <c:idx val="0"/>
              <c:layout>
                <c:manualLayout>
                  <c:x val="-8.7666901259580127E-2"/>
                  <c:y val="2.953217345722079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4D-421A-AA51-B5718D00C13D}"/>
                </c:ext>
              </c:extLst>
            </c:dLbl>
            <c:dLbl>
              <c:idx val="1"/>
              <c:layout>
                <c:manualLayout>
                  <c:x val="-8.564173197847171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4D-421A-AA51-B5718D00C13D}"/>
                </c:ext>
              </c:extLst>
            </c:dLbl>
            <c:dLbl>
              <c:idx val="2"/>
              <c:layout>
                <c:manualLayout>
                  <c:x val="-7.5066012082410469E-2"/>
                  <c:y val="1.476608672861039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14D-421A-AA51-B5718D00C13D}"/>
                </c:ext>
              </c:extLst>
            </c:dLbl>
            <c:dLbl>
              <c:idx val="3"/>
              <c:layout>
                <c:manualLayout>
                  <c:x val="-7.299078391235328E-2"/>
                  <c:y val="1.8752930145335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4D-421A-AA51-B5718D00C13D}"/>
                </c:ext>
              </c:extLst>
            </c:dLbl>
            <c:dLbl>
              <c:idx val="4"/>
              <c:layout>
                <c:manualLayout>
                  <c:x val="-7.505632855963022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14D-421A-AA51-B5718D00C13D}"/>
                </c:ext>
              </c:extLst>
            </c:dLbl>
            <c:dLbl>
              <c:idx val="5"/>
              <c:layout>
                <c:manualLayout>
                  <c:x val="-8.5539316415507813E-2"/>
                  <c:y val="6.875994954542442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14D-421A-AA51-B5718D00C13D}"/>
                </c:ext>
              </c:extLst>
            </c:dLbl>
            <c:dLbl>
              <c:idx val="8"/>
              <c:layout>
                <c:manualLayout>
                  <c:x val="-7.5095719160770194E-2"/>
                  <c:y val="-1.87529301453358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14D-421A-AA51-B5718D00C13D}"/>
                </c:ext>
              </c:extLst>
            </c:dLbl>
            <c:dLbl>
              <c:idx val="9"/>
              <c:layout>
                <c:manualLayout>
                  <c:x val="-7.5050584096963982E-2"/>
                  <c:y val="1.8752930145335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14D-421A-AA51-B5718D00C13D}"/>
                </c:ext>
              </c:extLst>
            </c:dLbl>
            <c:dLbl>
              <c:idx val="10"/>
              <c:layout>
                <c:manualLayout>
                  <c:x val="4.0596938299875393E-3"/>
                  <c:y val="1.476608672861039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14D-421A-AA51-B5718D00C13D}"/>
                </c:ext>
              </c:extLst>
            </c:dLbl>
            <c:dLbl>
              <c:idx val="11"/>
              <c:layout>
                <c:manualLayout>
                  <c:x val="-7.5042213594221738E-2"/>
                  <c:y val="1.3751989909084886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14D-421A-AA51-B5718D00C13D}"/>
                </c:ext>
              </c:extLst>
            </c:dLbl>
            <c:dLbl>
              <c:idx val="13"/>
              <c:layout>
                <c:manualLayout>
                  <c:x val="-7.5717926531276791E-2"/>
                  <c:y val="2.9532173457220799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14D-421A-AA51-B5718D00C13D}"/>
                </c:ext>
              </c:extLst>
            </c:dLbl>
            <c:dLbl>
              <c:idx val="14"/>
              <c:layout>
                <c:manualLayout>
                  <c:x val="-7.506945876001021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14D-421A-AA51-B5718D00C13D}"/>
                </c:ext>
              </c:extLst>
            </c:dLbl>
            <c:dLbl>
              <c:idx val="15"/>
              <c:layout>
                <c:manualLayout>
                  <c:x val="-8.7623899853335657E-2"/>
                  <c:y val="1.87529301453365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14D-421A-AA51-B5718D00C13D}"/>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 de quienes gasta'!$C$54:$C$69</c:f>
              <c:strCache>
                <c:ptCount val="16"/>
                <c:pt idx="0">
                  <c:v>Alojamiento pagado en destino</c:v>
                </c:pt>
                <c:pt idx="1">
                  <c:v>Time sharing</c:v>
                </c:pt>
                <c:pt idx="2">
                  <c:v>Restaurantes</c:v>
                </c:pt>
                <c:pt idx="3">
                  <c:v>Compras</c:v>
                </c:pt>
                <c:pt idx="4">
                  <c:v>Casinos</c:v>
                </c:pt>
                <c:pt idx="5">
                  <c:v>Actividades deportivas</c:v>
                </c:pt>
                <c:pt idx="6">
                  <c:v>Ocio nocturno </c:v>
                </c:pt>
                <c:pt idx="7">
                  <c:v>Excursiones organizadas</c:v>
                </c:pt>
                <c:pt idx="8">
                  <c:v>Compras de comida</c:v>
                </c:pt>
                <c:pt idx="9">
                  <c:v>Alquiler de coche</c:v>
                </c:pt>
                <c:pt idx="10">
                  <c:v>Extras alojamiento</c:v>
                </c:pt>
                <c:pt idx="11">
                  <c:v>Tratamientos salud</c:v>
                </c:pt>
                <c:pt idx="12">
                  <c:v>Ocio/ diversión/cultura</c:v>
                </c:pt>
                <c:pt idx="13">
                  <c:v>Otros servicios fuera del alojamiento</c:v>
                </c:pt>
                <c:pt idx="14">
                  <c:v>Transporte público</c:v>
                </c:pt>
                <c:pt idx="15">
                  <c:v>Otros gastos</c:v>
                </c:pt>
              </c:strCache>
            </c:strRef>
          </c:cat>
          <c:val>
            <c:numRef>
              <c:f>'gasto por part de quienes gasta'!$F$54:$F$69</c:f>
              <c:numCache>
                <c:formatCode>0.0%</c:formatCode>
                <c:ptCount val="16"/>
                <c:pt idx="0">
                  <c:v>0.17640713762098725</c:v>
                </c:pt>
                <c:pt idx="1">
                  <c:v>0.26267035966573471</c:v>
                </c:pt>
                <c:pt idx="2">
                  <c:v>3.9161180971580833E-2</c:v>
                </c:pt>
                <c:pt idx="3">
                  <c:v>5.2530287924034802E-2</c:v>
                </c:pt>
                <c:pt idx="4">
                  <c:v>2.5206060899158222E-2</c:v>
                </c:pt>
                <c:pt idx="5">
                  <c:v>0.11353347574238848</c:v>
                </c:pt>
                <c:pt idx="6">
                  <c:v>-3.1829958290833904E-2</c:v>
                </c:pt>
                <c:pt idx="7">
                  <c:v>-9.6117279584588822E-3</c:v>
                </c:pt>
                <c:pt idx="8">
                  <c:v>8.2256937394865171E-2</c:v>
                </c:pt>
                <c:pt idx="9">
                  <c:v>1.6707508070705757E-2</c:v>
                </c:pt>
                <c:pt idx="10">
                  <c:v>-7.5434065621695634E-3</c:v>
                </c:pt>
                <c:pt idx="11">
                  <c:v>4.6009604612264887E-3</c:v>
                </c:pt>
                <c:pt idx="12">
                  <c:v>-2.3186461148323012E-2</c:v>
                </c:pt>
                <c:pt idx="13">
                  <c:v>1.0370279144971128E-2</c:v>
                </c:pt>
                <c:pt idx="14">
                  <c:v>4.4185159860980594E-2</c:v>
                </c:pt>
                <c:pt idx="15">
                  <c:v>0.11393648959927205</c:v>
                </c:pt>
              </c:numCache>
            </c:numRef>
          </c:val>
          <c:extLst>
            <c:ext xmlns:c16="http://schemas.microsoft.com/office/drawing/2014/chart" uri="{C3380CC4-5D6E-409C-BE32-E72D297353CC}">
              <c16:uniqueId val="{00000026-314D-421A-AA51-B5718D00C13D}"/>
            </c:ext>
          </c:extLst>
        </c:ser>
        <c:dLbls>
          <c:showLegendKey val="0"/>
          <c:showVal val="0"/>
          <c:showCatName val="0"/>
          <c:showSerName val="0"/>
          <c:showPercent val="0"/>
          <c:showBubbleSize val="0"/>
        </c:dLbls>
        <c:gapWidth val="10"/>
        <c:axId val="37854352"/>
        <c:axId val="37846736"/>
      </c:barChart>
      <c:catAx>
        <c:axId val="3785707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7841840"/>
        <c:crosses val="autoZero"/>
        <c:auto val="1"/>
        <c:lblAlgn val="ctr"/>
        <c:lblOffset val="1000"/>
        <c:noMultiLvlLbl val="0"/>
      </c:catAx>
      <c:valAx>
        <c:axId val="37841840"/>
        <c:scaling>
          <c:orientation val="minMax"/>
        </c:scaling>
        <c:delete val="1"/>
        <c:axPos val="t"/>
        <c:numFmt formatCode="0.0" sourceLinked="1"/>
        <c:majorTickMark val="out"/>
        <c:minorTickMark val="none"/>
        <c:tickLblPos val="none"/>
        <c:crossAx val="37857072"/>
        <c:crosses val="autoZero"/>
        <c:crossBetween val="between"/>
      </c:valAx>
      <c:valAx>
        <c:axId val="37846736"/>
        <c:scaling>
          <c:orientation val="minMax"/>
        </c:scaling>
        <c:delete val="1"/>
        <c:axPos val="t"/>
        <c:numFmt formatCode="0.0%" sourceLinked="1"/>
        <c:majorTickMark val="out"/>
        <c:minorTickMark val="none"/>
        <c:tickLblPos val="none"/>
        <c:crossAx val="37854352"/>
        <c:crosses val="autoZero"/>
        <c:crossBetween val="between"/>
      </c:valAx>
      <c:catAx>
        <c:axId val="37854352"/>
        <c:scaling>
          <c:orientation val="maxMin"/>
        </c:scaling>
        <c:delete val="1"/>
        <c:axPos val="r"/>
        <c:numFmt formatCode="General" sourceLinked="1"/>
        <c:majorTickMark val="out"/>
        <c:minorTickMark val="none"/>
        <c:tickLblPos val="none"/>
        <c:crossAx val="37846736"/>
        <c:crosses val="max"/>
        <c:auto val="1"/>
        <c:lblAlgn val="ctr"/>
        <c:lblOffset val="100"/>
        <c:noMultiLvlLbl val="0"/>
      </c:catAx>
      <c:spPr>
        <a:noFill/>
      </c:spPr>
    </c:plotArea>
    <c:legend>
      <c:legendPos val="t"/>
      <c:layout>
        <c:manualLayout>
          <c:xMode val="edge"/>
          <c:yMode val="edge"/>
          <c:x val="0"/>
          <c:y val="0.15122758262028391"/>
          <c:w val="0.30272399137083233"/>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 x dia por part los gastan'!$C$4:$H$4</c:f>
          <c:strCache>
            <c:ptCount val="6"/>
            <c:pt idx="0">
              <c:v>(Base: personas que gastan en cada partida)</c:v>
            </c:pt>
          </c:strCache>
        </c:strRef>
      </c:tx>
      <c:layout>
        <c:manualLayout>
          <c:xMode val="edge"/>
          <c:yMode val="edge"/>
          <c:x val="1.9227537181444926E-3"/>
          <c:y val="9.1038406827880516E-2"/>
        </c:manualLayout>
      </c:layout>
      <c:overlay val="1"/>
      <c:txPr>
        <a:bodyPr/>
        <a:lstStyle/>
        <a:p>
          <a:pPr algn="l">
            <a:defRPr sz="1400" b="0">
              <a:solidFill>
                <a:schemeClr val="tx1">
                  <a:lumMod val="75000"/>
                  <a:lumOff val="25000"/>
                </a:schemeClr>
              </a:solidFill>
            </a:defRPr>
          </a:pPr>
          <a:endParaRPr lang="es-ES"/>
        </a:p>
      </c:txPr>
    </c:title>
    <c:autoTitleDeleted val="0"/>
    <c:plotArea>
      <c:layout>
        <c:manualLayout>
          <c:layoutTarget val="inner"/>
          <c:xMode val="edge"/>
          <c:yMode val="edge"/>
          <c:x val="0.49573662393661788"/>
          <c:y val="0.18867754617443802"/>
          <c:w val="0.34793192778915"/>
          <c:h val="0.73591265588842814"/>
        </c:manualLayout>
      </c:layout>
      <c:barChart>
        <c:barDir val="bar"/>
        <c:grouping val="clustered"/>
        <c:varyColors val="0"/>
        <c:ser>
          <c:idx val="2"/>
          <c:order val="0"/>
          <c:tx>
            <c:strRef>
              <c:f>'gast x dia por part los gastan'!$E$55</c:f>
              <c:strCache>
                <c:ptCount val="1"/>
                <c:pt idx="0">
                  <c:v>2015</c:v>
                </c:pt>
              </c:strCache>
            </c:strRef>
          </c:tx>
          <c:spPr>
            <a:solidFill>
              <a:schemeClr val="accent6"/>
            </a:solidFill>
            <a:scene3d>
              <a:camera prst="orthographicFront"/>
              <a:lightRig rig="threePt" dir="t"/>
            </a:scene3d>
            <a:sp3d/>
          </c:spPr>
          <c:invertIfNegative val="0"/>
          <c:dPt>
            <c:idx val="12"/>
            <c:invertIfNegative val="0"/>
            <c:bubble3D val="0"/>
            <c:extLst>
              <c:ext xmlns:c16="http://schemas.microsoft.com/office/drawing/2014/chart" uri="{C3380CC4-5D6E-409C-BE32-E72D297353CC}">
                <c16:uniqueId val="{00000000-EC26-4821-A125-F6122A9FC711}"/>
              </c:ext>
            </c:extLst>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 x dia por part los gastan'!$C$56:$C$71</c:f>
              <c:strCache>
                <c:ptCount val="16"/>
                <c:pt idx="0">
                  <c:v>Alojamiento pagado en destino</c:v>
                </c:pt>
                <c:pt idx="1">
                  <c:v>Time sharing</c:v>
                </c:pt>
                <c:pt idx="2">
                  <c:v>Restaurantes</c:v>
                </c:pt>
                <c:pt idx="3">
                  <c:v>Compras</c:v>
                </c:pt>
                <c:pt idx="4">
                  <c:v>Casinos</c:v>
                </c:pt>
                <c:pt idx="5">
                  <c:v>Ocio nocturno </c:v>
                </c:pt>
                <c:pt idx="6">
                  <c:v>Excursiones organizadas</c:v>
                </c:pt>
                <c:pt idx="7">
                  <c:v>Actividades deportivas</c:v>
                </c:pt>
                <c:pt idx="8">
                  <c:v>Alquiler de coche</c:v>
                </c:pt>
                <c:pt idx="9">
                  <c:v>Otros gastos</c:v>
                </c:pt>
                <c:pt idx="10">
                  <c:v>Extras alojamiento</c:v>
                </c:pt>
                <c:pt idx="11">
                  <c:v>Compras de comida</c:v>
                </c:pt>
                <c:pt idx="12">
                  <c:v>Ocio/ diversión/cultura</c:v>
                </c:pt>
                <c:pt idx="13">
                  <c:v>Tratamientos salud</c:v>
                </c:pt>
                <c:pt idx="14">
                  <c:v>Otros servicios fuera del alojamiento</c:v>
                </c:pt>
                <c:pt idx="15">
                  <c:v>Transporte público</c:v>
                </c:pt>
              </c:strCache>
            </c:strRef>
          </c:cat>
          <c:val>
            <c:numRef>
              <c:f>'gast x dia por part los gastan'!$E$56:$E$71</c:f>
              <c:numCache>
                <c:formatCode>0.0</c:formatCode>
                <c:ptCount val="16"/>
                <c:pt idx="0">
                  <c:v>41.071228231560468</c:v>
                </c:pt>
                <c:pt idx="1">
                  <c:v>19.395428287937207</c:v>
                </c:pt>
                <c:pt idx="2">
                  <c:v>16.520208829371082</c:v>
                </c:pt>
                <c:pt idx="3">
                  <c:v>10.506909924021496</c:v>
                </c:pt>
                <c:pt idx="4">
                  <c:v>10.22670945307463</c:v>
                </c:pt>
                <c:pt idx="5">
                  <c:v>9.8015981020030587</c:v>
                </c:pt>
                <c:pt idx="6">
                  <c:v>8.9024270560917831</c:v>
                </c:pt>
                <c:pt idx="7">
                  <c:v>8.2257248362339954</c:v>
                </c:pt>
                <c:pt idx="8">
                  <c:v>7.6524703800688147</c:v>
                </c:pt>
                <c:pt idx="9">
                  <c:v>7.3763839403845193</c:v>
                </c:pt>
                <c:pt idx="10">
                  <c:v>7.2446876575501173</c:v>
                </c:pt>
                <c:pt idx="11">
                  <c:v>7.0073548029751613</c:v>
                </c:pt>
                <c:pt idx="12">
                  <c:v>5.9888021876679742</c:v>
                </c:pt>
                <c:pt idx="13">
                  <c:v>5.7383872314195745</c:v>
                </c:pt>
                <c:pt idx="14">
                  <c:v>3.0553548552064855</c:v>
                </c:pt>
                <c:pt idx="15">
                  <c:v>2.794528029950806</c:v>
                </c:pt>
              </c:numCache>
            </c:numRef>
          </c:val>
          <c:extLst>
            <c:ext xmlns:c16="http://schemas.microsoft.com/office/drawing/2014/chart" uri="{C3380CC4-5D6E-409C-BE32-E72D297353CC}">
              <c16:uniqueId val="{00000001-EC26-4821-A125-F6122A9FC711}"/>
            </c:ext>
          </c:extLst>
        </c:ser>
        <c:dLbls>
          <c:showLegendKey val="0"/>
          <c:showVal val="0"/>
          <c:showCatName val="0"/>
          <c:showSerName val="0"/>
          <c:showPercent val="0"/>
          <c:showBubbleSize val="0"/>
        </c:dLbls>
        <c:gapWidth val="35"/>
        <c:axId val="37847280"/>
        <c:axId val="37851088"/>
      </c:barChart>
      <c:barChart>
        <c:barDir val="bar"/>
        <c:grouping val="clustered"/>
        <c:varyColors val="0"/>
        <c:ser>
          <c:idx val="3"/>
          <c:order val="1"/>
          <c:tx>
            <c:strRef>
              <c:f>'gast x dia por part los gastan'!$F$55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EC26-4821-A125-F6122A9FC711}"/>
              </c:ext>
            </c:extLst>
          </c:dPt>
          <c:dPt>
            <c:idx val="1"/>
            <c:invertIfNegative val="0"/>
            <c:bubble3D val="0"/>
            <c:spPr>
              <a:noFill/>
            </c:spPr>
            <c:extLst>
              <c:ext xmlns:c16="http://schemas.microsoft.com/office/drawing/2014/chart" uri="{C3380CC4-5D6E-409C-BE32-E72D297353CC}">
                <c16:uniqueId val="{00000005-EC26-4821-A125-F6122A9FC711}"/>
              </c:ext>
            </c:extLst>
          </c:dPt>
          <c:dPt>
            <c:idx val="2"/>
            <c:invertIfNegative val="0"/>
            <c:bubble3D val="0"/>
            <c:spPr>
              <a:noFill/>
            </c:spPr>
            <c:extLst>
              <c:ext xmlns:c16="http://schemas.microsoft.com/office/drawing/2014/chart" uri="{C3380CC4-5D6E-409C-BE32-E72D297353CC}">
                <c16:uniqueId val="{00000007-EC26-4821-A125-F6122A9FC711}"/>
              </c:ext>
            </c:extLst>
          </c:dPt>
          <c:dPt>
            <c:idx val="3"/>
            <c:invertIfNegative val="0"/>
            <c:bubble3D val="0"/>
            <c:spPr>
              <a:noFill/>
            </c:spPr>
            <c:extLst>
              <c:ext xmlns:c16="http://schemas.microsoft.com/office/drawing/2014/chart" uri="{C3380CC4-5D6E-409C-BE32-E72D297353CC}">
                <c16:uniqueId val="{00000009-EC26-4821-A125-F6122A9FC711}"/>
              </c:ext>
            </c:extLst>
          </c:dPt>
          <c:dPt>
            <c:idx val="4"/>
            <c:invertIfNegative val="0"/>
            <c:bubble3D val="0"/>
            <c:spPr>
              <a:noFill/>
            </c:spPr>
            <c:extLst>
              <c:ext xmlns:c16="http://schemas.microsoft.com/office/drawing/2014/chart" uri="{C3380CC4-5D6E-409C-BE32-E72D297353CC}">
                <c16:uniqueId val="{0000000B-EC26-4821-A125-F6122A9FC711}"/>
              </c:ext>
            </c:extLst>
          </c:dPt>
          <c:dPt>
            <c:idx val="5"/>
            <c:invertIfNegative val="0"/>
            <c:bubble3D val="0"/>
            <c:spPr>
              <a:noFill/>
            </c:spPr>
            <c:extLst>
              <c:ext xmlns:c16="http://schemas.microsoft.com/office/drawing/2014/chart" uri="{C3380CC4-5D6E-409C-BE32-E72D297353CC}">
                <c16:uniqueId val="{0000000D-EC26-4821-A125-F6122A9FC711}"/>
              </c:ext>
            </c:extLst>
          </c:dPt>
          <c:dPt>
            <c:idx val="6"/>
            <c:invertIfNegative val="0"/>
            <c:bubble3D val="0"/>
            <c:spPr>
              <a:noFill/>
            </c:spPr>
            <c:extLst>
              <c:ext xmlns:c16="http://schemas.microsoft.com/office/drawing/2014/chart" uri="{C3380CC4-5D6E-409C-BE32-E72D297353CC}">
                <c16:uniqueId val="{0000000F-EC26-4821-A125-F6122A9FC711}"/>
              </c:ext>
            </c:extLst>
          </c:dPt>
          <c:dPt>
            <c:idx val="7"/>
            <c:invertIfNegative val="0"/>
            <c:bubble3D val="0"/>
            <c:spPr>
              <a:noFill/>
            </c:spPr>
            <c:extLst>
              <c:ext xmlns:c16="http://schemas.microsoft.com/office/drawing/2014/chart" uri="{C3380CC4-5D6E-409C-BE32-E72D297353CC}">
                <c16:uniqueId val="{00000011-EC26-4821-A125-F6122A9FC711}"/>
              </c:ext>
            </c:extLst>
          </c:dPt>
          <c:dPt>
            <c:idx val="8"/>
            <c:invertIfNegative val="0"/>
            <c:bubble3D val="0"/>
            <c:spPr>
              <a:noFill/>
            </c:spPr>
            <c:extLst>
              <c:ext xmlns:c16="http://schemas.microsoft.com/office/drawing/2014/chart" uri="{C3380CC4-5D6E-409C-BE32-E72D297353CC}">
                <c16:uniqueId val="{00000013-EC26-4821-A125-F6122A9FC711}"/>
              </c:ext>
            </c:extLst>
          </c:dPt>
          <c:dPt>
            <c:idx val="9"/>
            <c:invertIfNegative val="0"/>
            <c:bubble3D val="0"/>
            <c:spPr>
              <a:noFill/>
            </c:spPr>
            <c:extLst>
              <c:ext xmlns:c16="http://schemas.microsoft.com/office/drawing/2014/chart" uri="{C3380CC4-5D6E-409C-BE32-E72D297353CC}">
                <c16:uniqueId val="{00000015-EC26-4821-A125-F6122A9FC711}"/>
              </c:ext>
            </c:extLst>
          </c:dPt>
          <c:dPt>
            <c:idx val="10"/>
            <c:invertIfNegative val="0"/>
            <c:bubble3D val="0"/>
            <c:spPr>
              <a:noFill/>
            </c:spPr>
            <c:extLst>
              <c:ext xmlns:c16="http://schemas.microsoft.com/office/drawing/2014/chart" uri="{C3380CC4-5D6E-409C-BE32-E72D297353CC}">
                <c16:uniqueId val="{00000017-EC26-4821-A125-F6122A9FC711}"/>
              </c:ext>
            </c:extLst>
          </c:dPt>
          <c:dPt>
            <c:idx val="11"/>
            <c:invertIfNegative val="0"/>
            <c:bubble3D val="0"/>
            <c:spPr>
              <a:noFill/>
            </c:spPr>
            <c:extLst>
              <c:ext xmlns:c16="http://schemas.microsoft.com/office/drawing/2014/chart" uri="{C3380CC4-5D6E-409C-BE32-E72D297353CC}">
                <c16:uniqueId val="{00000019-EC26-4821-A125-F6122A9FC711}"/>
              </c:ext>
            </c:extLst>
          </c:dPt>
          <c:dPt>
            <c:idx val="12"/>
            <c:invertIfNegative val="0"/>
            <c:bubble3D val="0"/>
            <c:spPr>
              <a:noFill/>
            </c:spPr>
            <c:extLst>
              <c:ext xmlns:c16="http://schemas.microsoft.com/office/drawing/2014/chart" uri="{C3380CC4-5D6E-409C-BE32-E72D297353CC}">
                <c16:uniqueId val="{0000001B-EC26-4821-A125-F6122A9FC711}"/>
              </c:ext>
            </c:extLst>
          </c:dPt>
          <c:dPt>
            <c:idx val="13"/>
            <c:invertIfNegative val="0"/>
            <c:bubble3D val="0"/>
            <c:spPr>
              <a:noFill/>
            </c:spPr>
            <c:extLst>
              <c:ext xmlns:c16="http://schemas.microsoft.com/office/drawing/2014/chart" uri="{C3380CC4-5D6E-409C-BE32-E72D297353CC}">
                <c16:uniqueId val="{0000001D-EC26-4821-A125-F6122A9FC711}"/>
              </c:ext>
            </c:extLst>
          </c:dPt>
          <c:dPt>
            <c:idx val="14"/>
            <c:invertIfNegative val="0"/>
            <c:bubble3D val="0"/>
            <c:spPr>
              <a:noFill/>
            </c:spPr>
            <c:extLst>
              <c:ext xmlns:c16="http://schemas.microsoft.com/office/drawing/2014/chart" uri="{C3380CC4-5D6E-409C-BE32-E72D297353CC}">
                <c16:uniqueId val="{0000001F-EC26-4821-A125-F6122A9FC711}"/>
              </c:ext>
            </c:extLst>
          </c:dPt>
          <c:dPt>
            <c:idx val="15"/>
            <c:invertIfNegative val="0"/>
            <c:bubble3D val="0"/>
            <c:spPr>
              <a:noFill/>
            </c:spPr>
            <c:extLst>
              <c:ext xmlns:c16="http://schemas.microsoft.com/office/drawing/2014/chart" uri="{C3380CC4-5D6E-409C-BE32-E72D297353CC}">
                <c16:uniqueId val="{00000021-EC26-4821-A125-F6122A9FC711}"/>
              </c:ext>
            </c:extLst>
          </c:dPt>
          <c:dPt>
            <c:idx val="16"/>
            <c:invertIfNegative val="0"/>
            <c:bubble3D val="0"/>
            <c:spPr>
              <a:noFill/>
            </c:spPr>
            <c:extLst>
              <c:ext xmlns:c16="http://schemas.microsoft.com/office/drawing/2014/chart" uri="{C3380CC4-5D6E-409C-BE32-E72D297353CC}">
                <c16:uniqueId val="{00000023-EC26-4821-A125-F6122A9FC711}"/>
              </c:ext>
            </c:extLst>
          </c:dPt>
          <c:dPt>
            <c:idx val="17"/>
            <c:invertIfNegative val="0"/>
            <c:bubble3D val="0"/>
            <c:spPr>
              <a:noFill/>
            </c:spPr>
            <c:extLst>
              <c:ext xmlns:c16="http://schemas.microsoft.com/office/drawing/2014/chart" uri="{C3380CC4-5D6E-409C-BE32-E72D297353CC}">
                <c16:uniqueId val="{00000025-EC26-4821-A125-F6122A9FC711}"/>
              </c:ext>
            </c:extLst>
          </c:dPt>
          <c:dLbls>
            <c:dLbl>
              <c:idx val="0"/>
              <c:layout>
                <c:manualLayout>
                  <c:x val="-7.79879740494719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26-4821-A125-F6122A9FC711}"/>
                </c:ext>
              </c:extLst>
            </c:dLbl>
            <c:dLbl>
              <c:idx val="1"/>
              <c:layout>
                <c:manualLayout>
                  <c:x val="-8.9312443622202115E-2"/>
                  <c:y val="3.47712120389735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26-4821-A125-F6122A9FC711}"/>
                </c:ext>
              </c:extLst>
            </c:dLbl>
            <c:dLbl>
              <c:idx val="2"/>
              <c:layout>
                <c:manualLayout>
                  <c:x val="-7.31288151438479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26-4821-A125-F6122A9FC711}"/>
                </c:ext>
              </c:extLst>
            </c:dLbl>
            <c:dLbl>
              <c:idx val="3"/>
              <c:layout>
                <c:manualLayout>
                  <c:x val="-7.5309249044449744E-2"/>
                  <c:y val="6.95424240779470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26-4821-A125-F6122A9FC711}"/>
                </c:ext>
              </c:extLst>
            </c:dLbl>
            <c:dLbl>
              <c:idx val="4"/>
              <c:layout>
                <c:manualLayout>
                  <c:x val="-8.64029553455015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26-4821-A125-F6122A9FC711}"/>
                </c:ext>
              </c:extLst>
            </c:dLbl>
            <c:dLbl>
              <c:idx val="7"/>
              <c:layout>
                <c:manualLayout>
                  <c:x val="-8.5930924641840961E-2"/>
                  <c:y val="2.9868243716888791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C26-4821-A125-F6122A9FC711}"/>
                </c:ext>
              </c:extLst>
            </c:dLbl>
            <c:dLbl>
              <c:idx val="9"/>
              <c:layout>
                <c:manualLayout>
                  <c:x val="-7.5080619430333201E-2"/>
                  <c:y val="1.3908484815589408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C26-4821-A125-F6122A9FC711}"/>
                </c:ext>
              </c:extLst>
            </c:dLbl>
            <c:dLbl>
              <c:idx val="11"/>
              <c:layout>
                <c:manualLayout>
                  <c:x val="-7.503614087654599E-2"/>
                  <c:y val="-1.89648413436229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C26-4821-A125-F6122A9FC711}"/>
                </c:ext>
              </c:extLst>
            </c:dLbl>
            <c:dLbl>
              <c:idx val="12"/>
              <c:layout>
                <c:manualLayout>
                  <c:x val="7.334858187270796E-4"/>
                  <c:y val="2.986824370993455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C26-4821-A125-F6122A9FC711}"/>
                </c:ext>
              </c:extLst>
            </c:dLbl>
            <c:dLbl>
              <c:idx val="13"/>
              <c:layout>
                <c:manualLayout>
                  <c:x val="3.1939212424320806E-4"/>
                  <c:y val="1.493412186887576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C26-4821-A125-F6122A9FC711}"/>
                </c:ext>
              </c:extLst>
            </c:dLbl>
            <c:dLbl>
              <c:idx val="14"/>
              <c:layout>
                <c:manualLayout>
                  <c:x val="1.4725519726156541E-3"/>
                  <c:y val="1.4934121854967275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C26-4821-A125-F6122A9FC711}"/>
                </c:ext>
              </c:extLst>
            </c:dLbl>
            <c:dLbl>
              <c:idx val="15"/>
              <c:layout>
                <c:manualLayout>
                  <c:x val="-7.7222975749832917E-2"/>
                  <c:y val="1.3908484815589408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EC26-4821-A125-F6122A9FC711}"/>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 x dia por part los gastan'!$C$56:$C$71</c:f>
              <c:strCache>
                <c:ptCount val="16"/>
                <c:pt idx="0">
                  <c:v>Alojamiento pagado en destino</c:v>
                </c:pt>
                <c:pt idx="1">
                  <c:v>Time sharing</c:v>
                </c:pt>
                <c:pt idx="2">
                  <c:v>Restaurantes</c:v>
                </c:pt>
                <c:pt idx="3">
                  <c:v>Compras</c:v>
                </c:pt>
                <c:pt idx="4">
                  <c:v>Casinos</c:v>
                </c:pt>
                <c:pt idx="5">
                  <c:v>Ocio nocturno </c:v>
                </c:pt>
                <c:pt idx="6">
                  <c:v>Excursiones organizadas</c:v>
                </c:pt>
                <c:pt idx="7">
                  <c:v>Actividades deportivas</c:v>
                </c:pt>
                <c:pt idx="8">
                  <c:v>Alquiler de coche</c:v>
                </c:pt>
                <c:pt idx="9">
                  <c:v>Otros gastos</c:v>
                </c:pt>
                <c:pt idx="10">
                  <c:v>Extras alojamiento</c:v>
                </c:pt>
                <c:pt idx="11">
                  <c:v>Compras de comida</c:v>
                </c:pt>
                <c:pt idx="12">
                  <c:v>Ocio/ diversión/cultura</c:v>
                </c:pt>
                <c:pt idx="13">
                  <c:v>Tratamientos salud</c:v>
                </c:pt>
                <c:pt idx="14">
                  <c:v>Otros servicios fuera del alojamiento</c:v>
                </c:pt>
                <c:pt idx="15">
                  <c:v>Transporte público</c:v>
                </c:pt>
              </c:strCache>
            </c:strRef>
          </c:cat>
          <c:val>
            <c:numRef>
              <c:f>'gast x dia por part los gastan'!$F$56:$F$71</c:f>
              <c:numCache>
                <c:formatCode>0.0%</c:formatCode>
                <c:ptCount val="16"/>
                <c:pt idx="0">
                  <c:v>9.3971655697721479E-2</c:v>
                </c:pt>
                <c:pt idx="1">
                  <c:v>0.19204849929826273</c:v>
                </c:pt>
                <c:pt idx="2">
                  <c:v>1.8936878283554615E-2</c:v>
                </c:pt>
                <c:pt idx="3">
                  <c:v>2.9365549468431285E-2</c:v>
                </c:pt>
                <c:pt idx="4">
                  <c:v>0.10236667309117164</c:v>
                </c:pt>
                <c:pt idx="5">
                  <c:v>-3.3602712172445259E-2</c:v>
                </c:pt>
                <c:pt idx="6">
                  <c:v>-2.3404908094803112E-2</c:v>
                </c:pt>
                <c:pt idx="7">
                  <c:v>0.10082328005142105</c:v>
                </c:pt>
                <c:pt idx="8">
                  <c:v>-5.8403064032384044E-3</c:v>
                </c:pt>
                <c:pt idx="9">
                  <c:v>4.5154813876071564E-3</c:v>
                </c:pt>
                <c:pt idx="10">
                  <c:v>-2.8398843913068905E-2</c:v>
                </c:pt>
                <c:pt idx="11">
                  <c:v>4.9606130061082387E-2</c:v>
                </c:pt>
                <c:pt idx="12">
                  <c:v>-2.105534343919313E-2</c:v>
                </c:pt>
                <c:pt idx="13">
                  <c:v>-0.1023795068898764</c:v>
                </c:pt>
                <c:pt idx="14">
                  <c:v>-3.9526953101583384E-2</c:v>
                </c:pt>
                <c:pt idx="15">
                  <c:v>1.0808198217865161E-2</c:v>
                </c:pt>
              </c:numCache>
            </c:numRef>
          </c:val>
          <c:extLst>
            <c:ext xmlns:c16="http://schemas.microsoft.com/office/drawing/2014/chart" uri="{C3380CC4-5D6E-409C-BE32-E72D297353CC}">
              <c16:uniqueId val="{00000026-EC26-4821-A125-F6122A9FC711}"/>
            </c:ext>
          </c:extLst>
        </c:ser>
        <c:dLbls>
          <c:showLegendKey val="0"/>
          <c:showVal val="0"/>
          <c:showCatName val="0"/>
          <c:showSerName val="0"/>
          <c:showPercent val="0"/>
          <c:showBubbleSize val="0"/>
        </c:dLbls>
        <c:gapWidth val="10"/>
        <c:axId val="37862512"/>
        <c:axId val="37853808"/>
      </c:barChart>
      <c:catAx>
        <c:axId val="3784728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7851088"/>
        <c:crosses val="autoZero"/>
        <c:auto val="1"/>
        <c:lblAlgn val="ctr"/>
        <c:lblOffset val="1000"/>
        <c:noMultiLvlLbl val="0"/>
      </c:catAx>
      <c:valAx>
        <c:axId val="37851088"/>
        <c:scaling>
          <c:orientation val="minMax"/>
        </c:scaling>
        <c:delete val="1"/>
        <c:axPos val="t"/>
        <c:numFmt formatCode="0.0" sourceLinked="1"/>
        <c:majorTickMark val="out"/>
        <c:minorTickMark val="none"/>
        <c:tickLblPos val="none"/>
        <c:crossAx val="37847280"/>
        <c:crosses val="autoZero"/>
        <c:crossBetween val="between"/>
      </c:valAx>
      <c:valAx>
        <c:axId val="37853808"/>
        <c:scaling>
          <c:orientation val="minMax"/>
        </c:scaling>
        <c:delete val="1"/>
        <c:axPos val="t"/>
        <c:numFmt formatCode="0.0%" sourceLinked="1"/>
        <c:majorTickMark val="out"/>
        <c:minorTickMark val="none"/>
        <c:tickLblPos val="none"/>
        <c:crossAx val="37862512"/>
        <c:crosses val="autoZero"/>
        <c:crossBetween val="between"/>
      </c:valAx>
      <c:catAx>
        <c:axId val="37862512"/>
        <c:scaling>
          <c:orientation val="maxMin"/>
        </c:scaling>
        <c:delete val="1"/>
        <c:axPos val="r"/>
        <c:numFmt formatCode="General" sourceLinked="1"/>
        <c:majorTickMark val="out"/>
        <c:minorTickMark val="none"/>
        <c:tickLblPos val="none"/>
        <c:crossAx val="37853808"/>
        <c:crosses val="max"/>
        <c:auto val="1"/>
        <c:lblAlgn val="ctr"/>
        <c:lblOffset val="100"/>
        <c:noMultiLvlLbl val="0"/>
      </c:catAx>
      <c:spPr>
        <a:noFill/>
      </c:spPr>
    </c:plotArea>
    <c:legend>
      <c:legendPos val="t"/>
      <c:layout>
        <c:manualLayout>
          <c:xMode val="edge"/>
          <c:yMode val="edge"/>
          <c:x val="0"/>
          <c:y val="0.12945344847541285"/>
          <c:w val="0.3423279582669711"/>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516098080726098"/>
          <c:y val="0.15384299643862043"/>
          <c:w val="0.5920056007876805"/>
          <c:h val="0.76809773794015612"/>
        </c:manualLayout>
      </c:layout>
      <c:barChart>
        <c:barDir val="bar"/>
        <c:grouping val="clustered"/>
        <c:varyColors val="0"/>
        <c:ser>
          <c:idx val="0"/>
          <c:order val="0"/>
          <c:tx>
            <c:strRef>
              <c:f>'satisfacción aspectos'!$D$41</c:f>
              <c:strCache>
                <c:ptCount val="1"/>
                <c:pt idx="0">
                  <c:v>2015</c:v>
                </c:pt>
              </c:strCache>
            </c:strRef>
          </c:tx>
          <c:spPr>
            <a:solidFill>
              <a:srgbClr val="F8A764"/>
            </a:solidFill>
            <a:effectLst/>
            <a:scene3d>
              <a:camera prst="orthographicFront"/>
              <a:lightRig rig="threePt" dir="t"/>
            </a:scene3d>
            <a:sp3d/>
          </c:spPr>
          <c:invertIfNegative val="0"/>
          <c:dPt>
            <c:idx val="0"/>
            <c:invertIfNegative val="0"/>
            <c:bubble3D val="0"/>
            <c:spPr>
              <a:solidFill>
                <a:schemeClr val="accent6">
                  <a:lumMod val="75000"/>
                </a:schemeClr>
              </a:solidFill>
              <a:effectLst/>
              <a:scene3d>
                <a:camera prst="orthographicFront"/>
                <a:lightRig rig="threePt" dir="t"/>
              </a:scene3d>
              <a:sp3d/>
            </c:spPr>
            <c:extLst>
              <c:ext xmlns:c16="http://schemas.microsoft.com/office/drawing/2014/chart" uri="{C3380CC4-5D6E-409C-BE32-E72D297353CC}">
                <c16:uniqueId val="{00000001-AD29-4877-A78C-46A7E66B2EC2}"/>
              </c:ext>
            </c:extLst>
          </c:dPt>
          <c:dPt>
            <c:idx val="3"/>
            <c:invertIfNegative val="0"/>
            <c:bubble3D val="0"/>
            <c:extLst>
              <c:ext xmlns:c16="http://schemas.microsoft.com/office/drawing/2014/chart" uri="{C3380CC4-5D6E-409C-BE32-E72D297353CC}">
                <c16:uniqueId val="{00000002-AD29-4877-A78C-46A7E66B2EC2}"/>
              </c:ext>
            </c:extLst>
          </c:dPt>
          <c:dPt>
            <c:idx val="6"/>
            <c:invertIfNegative val="0"/>
            <c:bubble3D val="0"/>
            <c:extLst>
              <c:ext xmlns:c16="http://schemas.microsoft.com/office/drawing/2014/chart" uri="{C3380CC4-5D6E-409C-BE32-E72D297353CC}">
                <c16:uniqueId val="{00000003-AD29-4877-A78C-46A7E66B2EC2}"/>
              </c:ext>
            </c:extLst>
          </c:dPt>
          <c:dPt>
            <c:idx val="10"/>
            <c:invertIfNegative val="0"/>
            <c:bubble3D val="0"/>
            <c:extLst>
              <c:ext xmlns:c16="http://schemas.microsoft.com/office/drawing/2014/chart" uri="{C3380CC4-5D6E-409C-BE32-E72D297353CC}">
                <c16:uniqueId val="{00000004-AD29-4877-A78C-46A7E66B2EC2}"/>
              </c:ext>
            </c:extLst>
          </c:dPt>
          <c:dPt>
            <c:idx val="12"/>
            <c:invertIfNegative val="0"/>
            <c:bubble3D val="0"/>
            <c:extLst>
              <c:ext xmlns:c16="http://schemas.microsoft.com/office/drawing/2014/chart" uri="{C3380CC4-5D6E-409C-BE32-E72D297353CC}">
                <c16:uniqueId val="{00000005-AD29-4877-A78C-46A7E66B2EC2}"/>
              </c:ext>
            </c:extLst>
          </c:dPt>
          <c:dLbls>
            <c:dLbl>
              <c:idx val="10"/>
              <c:layout>
                <c:manualLayout>
                  <c:x val="1.7004838915503499E-3"/>
                  <c:y val="2.14630914921504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29-4877-A78C-46A7E66B2EC2}"/>
                </c:ext>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aspectos'!$B$42:$B$54</c:f>
              <c:strCache>
                <c:ptCount val="13"/>
                <c:pt idx="0">
                  <c:v>SATISFACCIÓN GLOBAL DE LAS VACACIONES*</c:v>
                </c:pt>
                <c:pt idx="2">
                  <c:v>Seguridad personal</c:v>
                </c:pt>
                <c:pt idx="3">
                  <c:v>Hospitalidad de la población local</c:v>
                </c:pt>
                <c:pt idx="4">
                  <c:v>Clima</c:v>
                </c:pt>
                <c:pt idx="5">
                  <c:v>Trato alojamiento</c:v>
                </c:pt>
                <c:pt idx="6">
                  <c:v>Oferta de actividades y ocio</c:v>
                </c:pt>
                <c:pt idx="7">
                  <c:v>Calidad alojamiento</c:v>
                </c:pt>
                <c:pt idx="8">
                  <c:v>Calidad de la comida/ bebida fuera alojamiento</c:v>
                </c:pt>
                <c:pt idx="9">
                  <c:v>Calidad ambiental y paisajistica de la zona turística (paisaje urbano, ruidos, contaminación, limpieza etc.)</c:v>
                </c:pt>
                <c:pt idx="10">
                  <c:v>Comercio</c:v>
                </c:pt>
                <c:pt idx="11">
                  <c:v>Precios en general en Tenerife</c:v>
                </c:pt>
                <c:pt idx="12">
                  <c:v>Calidad de la comida/ bebida en el alojamiento</c:v>
                </c:pt>
              </c:strCache>
            </c:strRef>
          </c:cat>
          <c:val>
            <c:numRef>
              <c:f>'satisfacción aspectos'!$D$42:$D$54</c:f>
              <c:numCache>
                <c:formatCode>0.00</c:formatCode>
                <c:ptCount val="13"/>
                <c:pt idx="0">
                  <c:v>8.5925367508481418</c:v>
                </c:pt>
                <c:pt idx="2">
                  <c:v>8.8125061064973575</c:v>
                </c:pt>
                <c:pt idx="3">
                  <c:v>8.6939819458375478</c:v>
                </c:pt>
                <c:pt idx="4">
                  <c:v>8.6187193048734159</c:v>
                </c:pt>
                <c:pt idx="5">
                  <c:v>8.543690296631512</c:v>
                </c:pt>
                <c:pt idx="6">
                  <c:v>8.3496417099085907</c:v>
                </c:pt>
                <c:pt idx="7">
                  <c:v>8.133089720165426</c:v>
                </c:pt>
                <c:pt idx="8">
                  <c:v>8.0338282078472929</c:v>
                </c:pt>
                <c:pt idx="9">
                  <c:v>7.998833365739813</c:v>
                </c:pt>
                <c:pt idx="10">
                  <c:v>7.9651260002388851</c:v>
                </c:pt>
                <c:pt idx="11">
                  <c:v>7.9312463428905833</c:v>
                </c:pt>
                <c:pt idx="12">
                  <c:v>7.79544674522365</c:v>
                </c:pt>
              </c:numCache>
            </c:numRef>
          </c:val>
          <c:extLst>
            <c:ext xmlns:c16="http://schemas.microsoft.com/office/drawing/2014/chart" uri="{C3380CC4-5D6E-409C-BE32-E72D297353CC}">
              <c16:uniqueId val="{00000006-AD29-4877-A78C-46A7E66B2EC2}"/>
            </c:ext>
          </c:extLst>
        </c:ser>
        <c:dLbls>
          <c:showLegendKey val="0"/>
          <c:showVal val="0"/>
          <c:showCatName val="0"/>
          <c:showSerName val="0"/>
          <c:showPercent val="0"/>
          <c:showBubbleSize val="0"/>
        </c:dLbls>
        <c:gapWidth val="30"/>
        <c:axId val="37839664"/>
        <c:axId val="37837488"/>
      </c:barChart>
      <c:barChart>
        <c:barDir val="bar"/>
        <c:grouping val="clustered"/>
        <c:varyColors val="0"/>
        <c:ser>
          <c:idx val="1"/>
          <c:order val="1"/>
          <c:tx>
            <c:strRef>
              <c:f>'satisfacción aspectos'!$E$41</c:f>
              <c:strCache>
                <c:ptCount val="1"/>
                <c:pt idx="0">
                  <c:v>dif. 15/14</c:v>
                </c:pt>
              </c:strCache>
            </c:strRef>
          </c:tx>
          <c:spPr>
            <a:solidFill>
              <a:schemeClr val="bg1">
                <a:lumMod val="75000"/>
              </a:schemeClr>
            </a:solidFill>
          </c:spPr>
          <c:invertIfNegative val="0"/>
          <c:dPt>
            <c:idx val="0"/>
            <c:invertIfNegative val="0"/>
            <c:bubble3D val="0"/>
            <c:spPr>
              <a:noFill/>
            </c:spPr>
            <c:extLst>
              <c:ext xmlns:c16="http://schemas.microsoft.com/office/drawing/2014/chart" uri="{C3380CC4-5D6E-409C-BE32-E72D297353CC}">
                <c16:uniqueId val="{00000008-AD29-4877-A78C-46A7E66B2EC2}"/>
              </c:ext>
            </c:extLst>
          </c:dPt>
          <c:dPt>
            <c:idx val="1"/>
            <c:invertIfNegative val="0"/>
            <c:bubble3D val="0"/>
            <c:spPr>
              <a:noFill/>
            </c:spPr>
            <c:extLst>
              <c:ext xmlns:c16="http://schemas.microsoft.com/office/drawing/2014/chart" uri="{C3380CC4-5D6E-409C-BE32-E72D297353CC}">
                <c16:uniqueId val="{0000000A-AD29-4877-A78C-46A7E66B2EC2}"/>
              </c:ext>
            </c:extLst>
          </c:dPt>
          <c:dPt>
            <c:idx val="2"/>
            <c:invertIfNegative val="0"/>
            <c:bubble3D val="0"/>
            <c:spPr>
              <a:noFill/>
            </c:spPr>
            <c:extLst>
              <c:ext xmlns:c16="http://schemas.microsoft.com/office/drawing/2014/chart" uri="{C3380CC4-5D6E-409C-BE32-E72D297353CC}">
                <c16:uniqueId val="{0000000C-AD29-4877-A78C-46A7E66B2EC2}"/>
              </c:ext>
            </c:extLst>
          </c:dPt>
          <c:dPt>
            <c:idx val="3"/>
            <c:invertIfNegative val="0"/>
            <c:bubble3D val="0"/>
            <c:spPr>
              <a:noFill/>
            </c:spPr>
            <c:extLst>
              <c:ext xmlns:c16="http://schemas.microsoft.com/office/drawing/2014/chart" uri="{C3380CC4-5D6E-409C-BE32-E72D297353CC}">
                <c16:uniqueId val="{0000000E-AD29-4877-A78C-46A7E66B2EC2}"/>
              </c:ext>
            </c:extLst>
          </c:dPt>
          <c:dPt>
            <c:idx val="4"/>
            <c:invertIfNegative val="0"/>
            <c:bubble3D val="0"/>
            <c:spPr>
              <a:noFill/>
            </c:spPr>
            <c:extLst>
              <c:ext xmlns:c16="http://schemas.microsoft.com/office/drawing/2014/chart" uri="{C3380CC4-5D6E-409C-BE32-E72D297353CC}">
                <c16:uniqueId val="{00000010-AD29-4877-A78C-46A7E66B2EC2}"/>
              </c:ext>
            </c:extLst>
          </c:dPt>
          <c:dPt>
            <c:idx val="5"/>
            <c:invertIfNegative val="0"/>
            <c:bubble3D val="0"/>
            <c:spPr>
              <a:noFill/>
            </c:spPr>
            <c:extLst>
              <c:ext xmlns:c16="http://schemas.microsoft.com/office/drawing/2014/chart" uri="{C3380CC4-5D6E-409C-BE32-E72D297353CC}">
                <c16:uniqueId val="{00000012-AD29-4877-A78C-46A7E66B2EC2}"/>
              </c:ext>
            </c:extLst>
          </c:dPt>
          <c:dPt>
            <c:idx val="6"/>
            <c:invertIfNegative val="0"/>
            <c:bubble3D val="0"/>
            <c:spPr>
              <a:noFill/>
            </c:spPr>
            <c:extLst>
              <c:ext xmlns:c16="http://schemas.microsoft.com/office/drawing/2014/chart" uri="{C3380CC4-5D6E-409C-BE32-E72D297353CC}">
                <c16:uniqueId val="{00000014-AD29-4877-A78C-46A7E66B2EC2}"/>
              </c:ext>
            </c:extLst>
          </c:dPt>
          <c:dPt>
            <c:idx val="7"/>
            <c:invertIfNegative val="0"/>
            <c:bubble3D val="0"/>
            <c:spPr>
              <a:noFill/>
            </c:spPr>
            <c:extLst>
              <c:ext xmlns:c16="http://schemas.microsoft.com/office/drawing/2014/chart" uri="{C3380CC4-5D6E-409C-BE32-E72D297353CC}">
                <c16:uniqueId val="{00000016-AD29-4877-A78C-46A7E66B2EC2}"/>
              </c:ext>
            </c:extLst>
          </c:dPt>
          <c:dPt>
            <c:idx val="8"/>
            <c:invertIfNegative val="0"/>
            <c:bubble3D val="0"/>
            <c:spPr>
              <a:noFill/>
            </c:spPr>
            <c:extLst>
              <c:ext xmlns:c16="http://schemas.microsoft.com/office/drawing/2014/chart" uri="{C3380CC4-5D6E-409C-BE32-E72D297353CC}">
                <c16:uniqueId val="{00000018-AD29-4877-A78C-46A7E66B2EC2}"/>
              </c:ext>
            </c:extLst>
          </c:dPt>
          <c:dPt>
            <c:idx val="9"/>
            <c:invertIfNegative val="0"/>
            <c:bubble3D val="0"/>
            <c:spPr>
              <a:noFill/>
            </c:spPr>
            <c:extLst>
              <c:ext xmlns:c16="http://schemas.microsoft.com/office/drawing/2014/chart" uri="{C3380CC4-5D6E-409C-BE32-E72D297353CC}">
                <c16:uniqueId val="{0000001A-AD29-4877-A78C-46A7E66B2EC2}"/>
              </c:ext>
            </c:extLst>
          </c:dPt>
          <c:dPt>
            <c:idx val="10"/>
            <c:invertIfNegative val="0"/>
            <c:bubble3D val="0"/>
            <c:spPr>
              <a:noFill/>
            </c:spPr>
            <c:extLst>
              <c:ext xmlns:c16="http://schemas.microsoft.com/office/drawing/2014/chart" uri="{C3380CC4-5D6E-409C-BE32-E72D297353CC}">
                <c16:uniqueId val="{0000001C-AD29-4877-A78C-46A7E66B2EC2}"/>
              </c:ext>
            </c:extLst>
          </c:dPt>
          <c:dPt>
            <c:idx val="11"/>
            <c:invertIfNegative val="0"/>
            <c:bubble3D val="0"/>
            <c:spPr>
              <a:noFill/>
            </c:spPr>
            <c:extLst>
              <c:ext xmlns:c16="http://schemas.microsoft.com/office/drawing/2014/chart" uri="{C3380CC4-5D6E-409C-BE32-E72D297353CC}">
                <c16:uniqueId val="{0000001E-AD29-4877-A78C-46A7E66B2EC2}"/>
              </c:ext>
            </c:extLst>
          </c:dPt>
          <c:dPt>
            <c:idx val="12"/>
            <c:invertIfNegative val="0"/>
            <c:bubble3D val="0"/>
            <c:spPr>
              <a:noFill/>
            </c:spPr>
            <c:extLst>
              <c:ext xmlns:c16="http://schemas.microsoft.com/office/drawing/2014/chart" uri="{C3380CC4-5D6E-409C-BE32-E72D297353CC}">
                <c16:uniqueId val="{00000020-AD29-4877-A78C-46A7E66B2EC2}"/>
              </c:ext>
            </c:extLst>
          </c:dPt>
          <c:dPt>
            <c:idx val="13"/>
            <c:invertIfNegative val="0"/>
            <c:bubble3D val="0"/>
            <c:extLst>
              <c:ext xmlns:c16="http://schemas.microsoft.com/office/drawing/2014/chart" uri="{C3380CC4-5D6E-409C-BE32-E72D297353CC}">
                <c16:uniqueId val="{00000021-AD29-4877-A78C-46A7E66B2EC2}"/>
              </c:ext>
            </c:extLst>
          </c:dPt>
          <c:dPt>
            <c:idx val="14"/>
            <c:invertIfNegative val="0"/>
            <c:bubble3D val="0"/>
            <c:extLst>
              <c:ext xmlns:c16="http://schemas.microsoft.com/office/drawing/2014/chart" uri="{C3380CC4-5D6E-409C-BE32-E72D297353CC}">
                <c16:uniqueId val="{00000022-AD29-4877-A78C-46A7E66B2EC2}"/>
              </c:ext>
            </c:extLst>
          </c:dPt>
          <c:dPt>
            <c:idx val="15"/>
            <c:invertIfNegative val="0"/>
            <c:bubble3D val="0"/>
            <c:extLst>
              <c:ext xmlns:c16="http://schemas.microsoft.com/office/drawing/2014/chart" uri="{C3380CC4-5D6E-409C-BE32-E72D297353CC}">
                <c16:uniqueId val="{00000023-AD29-4877-A78C-46A7E66B2EC2}"/>
              </c:ext>
            </c:extLst>
          </c:dPt>
          <c:dPt>
            <c:idx val="16"/>
            <c:invertIfNegative val="0"/>
            <c:bubble3D val="0"/>
            <c:extLst>
              <c:ext xmlns:c16="http://schemas.microsoft.com/office/drawing/2014/chart" uri="{C3380CC4-5D6E-409C-BE32-E72D297353CC}">
                <c16:uniqueId val="{00000024-AD29-4877-A78C-46A7E66B2EC2}"/>
              </c:ext>
            </c:extLst>
          </c:dPt>
          <c:dPt>
            <c:idx val="17"/>
            <c:invertIfNegative val="0"/>
            <c:bubble3D val="0"/>
            <c:extLst>
              <c:ext xmlns:c16="http://schemas.microsoft.com/office/drawing/2014/chart" uri="{C3380CC4-5D6E-409C-BE32-E72D297353CC}">
                <c16:uniqueId val="{00000025-AD29-4877-A78C-46A7E66B2EC2}"/>
              </c:ext>
            </c:extLst>
          </c:dPt>
          <c:dLbls>
            <c:dLbl>
              <c:idx val="0"/>
              <c:layout>
                <c:manualLayout>
                  <c:x val="-5.0053159598704981E-2"/>
                  <c:y val="1.854641702613168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29-4877-A78C-46A7E66B2EC2}"/>
                </c:ext>
              </c:extLst>
            </c:dLbl>
            <c:dLbl>
              <c:idx val="2"/>
              <c:layout>
                <c:manualLayout>
                  <c:x val="-4.900893987236366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D29-4877-A78C-46A7E66B2EC2}"/>
                </c:ext>
              </c:extLst>
            </c:dLbl>
            <c:dLbl>
              <c:idx val="3"/>
              <c:layout>
                <c:manualLayout>
                  <c:x val="-4.9445301570806184E-2"/>
                  <c:y val="2.0232688664644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D29-4877-A78C-46A7E66B2EC2}"/>
                </c:ext>
              </c:extLst>
            </c:dLbl>
            <c:dLbl>
              <c:idx val="4"/>
              <c:layout>
                <c:manualLayout>
                  <c:x val="-4.940810317492039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D29-4877-A78C-46A7E66B2EC2}"/>
                </c:ext>
              </c:extLst>
            </c:dLbl>
            <c:dLbl>
              <c:idx val="5"/>
              <c:layout>
                <c:manualLayout>
                  <c:x val="-4.9246519311989555E-2"/>
                  <c:y val="4.04653773292882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29-4877-A78C-46A7E66B2EC2}"/>
                </c:ext>
              </c:extLst>
            </c:dLbl>
            <c:dLbl>
              <c:idx val="6"/>
              <c:layout>
                <c:manualLayout>
                  <c:x val="-4.8004156840800991E-2"/>
                  <c:y val="2.0232688664644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D29-4877-A78C-46A7E66B2EC2}"/>
                </c:ext>
              </c:extLst>
            </c:dLbl>
            <c:dLbl>
              <c:idx val="7"/>
              <c:layout>
                <c:manualLayout>
                  <c:x val="-4.6705836897291395E-2"/>
                  <c:y val="-7.418566810452673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D29-4877-A78C-46A7E66B2EC2}"/>
                </c:ext>
              </c:extLst>
            </c:dLbl>
            <c:dLbl>
              <c:idx val="8"/>
              <c:layout>
                <c:manualLayout>
                  <c:x val="-4.8913119362617746E-2"/>
                  <c:y val="2.0232688664644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D29-4877-A78C-46A7E66B2EC2}"/>
                </c:ext>
              </c:extLst>
            </c:dLbl>
            <c:dLbl>
              <c:idx val="9"/>
              <c:layout>
                <c:manualLayout>
                  <c:x val="-5.03655621727487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D29-4877-A78C-46A7E66B2EC2}"/>
                </c:ext>
              </c:extLst>
            </c:dLbl>
            <c:dLbl>
              <c:idx val="10"/>
              <c:layout>
                <c:manualLayout>
                  <c:x val="-5.3706702905791597E-2"/>
                  <c:y val="2.0232688664644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D29-4877-A78C-46A7E66B2EC2}"/>
                </c:ext>
              </c:extLst>
            </c:dLbl>
            <c:dLbl>
              <c:idx val="11"/>
              <c:layout>
                <c:manualLayout>
                  <c:x val="-5.8413632306114023E-2"/>
                  <c:y val="2.02326886646456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D29-4877-A78C-46A7E66B2EC2}"/>
                </c:ext>
              </c:extLst>
            </c:dLbl>
            <c:dLbl>
              <c:idx val="12"/>
              <c:layout>
                <c:manualLayout>
                  <c:x val="-4.9218700454321383E-2"/>
                  <c:y val="2.02326886646456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D29-4877-A78C-46A7E66B2EC2}"/>
                </c:ext>
              </c:extLst>
            </c:dLbl>
            <c:spPr>
              <a:solidFill>
                <a:schemeClr val="bg1">
                  <a:lumMod val="7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aspectos'!$B$42:$B$54</c:f>
              <c:strCache>
                <c:ptCount val="13"/>
                <c:pt idx="0">
                  <c:v>SATISFACCIÓN GLOBAL DE LAS VACACIONES*</c:v>
                </c:pt>
                <c:pt idx="2">
                  <c:v>Seguridad personal</c:v>
                </c:pt>
                <c:pt idx="3">
                  <c:v>Hospitalidad de la población local</c:v>
                </c:pt>
                <c:pt idx="4">
                  <c:v>Clima</c:v>
                </c:pt>
                <c:pt idx="5">
                  <c:v>Trato alojamiento</c:v>
                </c:pt>
                <c:pt idx="6">
                  <c:v>Oferta de actividades y ocio</c:v>
                </c:pt>
                <c:pt idx="7">
                  <c:v>Calidad alojamiento</c:v>
                </c:pt>
                <c:pt idx="8">
                  <c:v>Calidad de la comida/ bebida fuera alojamiento</c:v>
                </c:pt>
                <c:pt idx="9">
                  <c:v>Calidad ambiental y paisajistica de la zona turística (paisaje urbano, ruidos, contaminación, limpieza etc.)</c:v>
                </c:pt>
                <c:pt idx="10">
                  <c:v>Comercio</c:v>
                </c:pt>
                <c:pt idx="11">
                  <c:v>Precios en general en Tenerife</c:v>
                </c:pt>
                <c:pt idx="12">
                  <c:v>Calidad de la comida/ bebida en el alojamiento</c:v>
                </c:pt>
              </c:strCache>
            </c:strRef>
          </c:cat>
          <c:val>
            <c:numRef>
              <c:f>'satisfacción aspectos'!$E$42:$E$54</c:f>
              <c:numCache>
                <c:formatCode>0.00</c:formatCode>
                <c:ptCount val="13"/>
                <c:pt idx="0">
                  <c:v>9.0930249241626626E-2</c:v>
                </c:pt>
                <c:pt idx="2">
                  <c:v>7.3291182284403789E-2</c:v>
                </c:pt>
                <c:pt idx="3">
                  <c:v>8.0661965867607321E-2</c:v>
                </c:pt>
                <c:pt idx="4">
                  <c:v>8.0034131845172496E-2</c:v>
                </c:pt>
                <c:pt idx="5">
                  <c:v>7.7304162977549495E-2</c:v>
                </c:pt>
                <c:pt idx="6">
                  <c:v>0.10204852304112144</c:v>
                </c:pt>
                <c:pt idx="7">
                  <c:v>5.7253999057518712E-2</c:v>
                </c:pt>
                <c:pt idx="8">
                  <c:v>9.4538761661312698E-2</c:v>
                </c:pt>
                <c:pt idx="9">
                  <c:v>0.11907249407845111</c:v>
                </c:pt>
                <c:pt idx="10">
                  <c:v>0.17550985850660705</c:v>
                </c:pt>
                <c:pt idx="11">
                  <c:v>0.25501882709088619</c:v>
                </c:pt>
                <c:pt idx="12">
                  <c:v>9.9700118194124165E-2</c:v>
                </c:pt>
              </c:numCache>
            </c:numRef>
          </c:val>
          <c:extLst>
            <c:ext xmlns:c16="http://schemas.microsoft.com/office/drawing/2014/chart" uri="{C3380CC4-5D6E-409C-BE32-E72D297353CC}">
              <c16:uniqueId val="{00000026-AD29-4877-A78C-46A7E66B2EC2}"/>
            </c:ext>
          </c:extLst>
        </c:ser>
        <c:dLbls>
          <c:showLegendKey val="0"/>
          <c:showVal val="0"/>
          <c:showCatName val="0"/>
          <c:showSerName val="0"/>
          <c:showPercent val="0"/>
          <c:showBubbleSize val="0"/>
        </c:dLbls>
        <c:gapWidth val="18"/>
        <c:axId val="37840208"/>
        <c:axId val="37850000"/>
      </c:barChart>
      <c:catAx>
        <c:axId val="37839664"/>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7837488"/>
        <c:crosses val="autoZero"/>
        <c:auto val="1"/>
        <c:lblAlgn val="ctr"/>
        <c:lblOffset val="1000"/>
        <c:noMultiLvlLbl val="0"/>
      </c:catAx>
      <c:valAx>
        <c:axId val="37837488"/>
        <c:scaling>
          <c:orientation val="minMax"/>
        </c:scaling>
        <c:delete val="1"/>
        <c:axPos val="t"/>
        <c:numFmt formatCode="0.00" sourceLinked="1"/>
        <c:majorTickMark val="out"/>
        <c:minorTickMark val="none"/>
        <c:tickLblPos val="none"/>
        <c:crossAx val="37839664"/>
        <c:crosses val="autoZero"/>
        <c:crossBetween val="between"/>
      </c:valAx>
      <c:valAx>
        <c:axId val="37850000"/>
        <c:scaling>
          <c:orientation val="minMax"/>
        </c:scaling>
        <c:delete val="1"/>
        <c:axPos val="t"/>
        <c:numFmt formatCode="0.00" sourceLinked="1"/>
        <c:majorTickMark val="out"/>
        <c:minorTickMark val="none"/>
        <c:tickLblPos val="none"/>
        <c:crossAx val="37840208"/>
        <c:crosses val="autoZero"/>
        <c:crossBetween val="between"/>
      </c:valAx>
      <c:catAx>
        <c:axId val="37840208"/>
        <c:scaling>
          <c:orientation val="maxMin"/>
        </c:scaling>
        <c:delete val="1"/>
        <c:axPos val="r"/>
        <c:numFmt formatCode="General" sourceLinked="1"/>
        <c:majorTickMark val="out"/>
        <c:minorTickMark val="none"/>
        <c:tickLblPos val="none"/>
        <c:crossAx val="37850000"/>
        <c:crosses val="max"/>
        <c:auto val="1"/>
        <c:lblAlgn val="ctr"/>
        <c:lblOffset val="100"/>
        <c:noMultiLvlLbl val="0"/>
      </c:catAx>
      <c:spPr>
        <a:noFill/>
      </c:spPr>
    </c:plotArea>
    <c:legend>
      <c:legendPos val="t"/>
      <c:layout>
        <c:manualLayout>
          <c:xMode val="edge"/>
          <c:yMode val="edge"/>
          <c:x val="0"/>
          <c:y val="5.9405930879342525E-2"/>
          <c:w val="0.21094997975419555"/>
          <c:h val="4.8451146996455856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15282813921359"/>
          <c:y val="0.12631586836944167"/>
          <c:w val="0.70755779066035296"/>
          <c:h val="0.82587968104620835"/>
        </c:manualLayout>
      </c:layout>
      <c:barChart>
        <c:barDir val="bar"/>
        <c:grouping val="clustered"/>
        <c:varyColors val="0"/>
        <c:ser>
          <c:idx val="2"/>
          <c:order val="0"/>
          <c:tx>
            <c:strRef>
              <c:f>'Renta media familiar mercados'!$R$5</c:f>
              <c:strCache>
                <c:ptCount val="1"/>
                <c:pt idx="0">
                  <c:v>2015</c:v>
                </c:pt>
              </c:strCache>
            </c:strRef>
          </c:tx>
          <c:spPr>
            <a:solidFill>
              <a:schemeClr val="accent6"/>
            </a:solidFill>
            <a:scene3d>
              <a:camera prst="orthographicFront"/>
              <a:lightRig rig="threePt" dir="t"/>
            </a:scene3d>
            <a:sp3d/>
          </c:spPr>
          <c:invertIfNegative val="0"/>
          <c:dPt>
            <c:idx val="8"/>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1-F5E4-4EFC-BF3F-C71F704AF5F3}"/>
              </c:ext>
            </c:extLst>
          </c:dPt>
          <c:dPt>
            <c:idx val="11"/>
            <c:invertIfNegative val="0"/>
            <c:bubble3D val="0"/>
            <c:extLst>
              <c:ext xmlns:c16="http://schemas.microsoft.com/office/drawing/2014/chart" uri="{C3380CC4-5D6E-409C-BE32-E72D297353CC}">
                <c16:uniqueId val="{00000002-F5E4-4EFC-BF3F-C71F704AF5F3}"/>
              </c:ext>
            </c:extLst>
          </c:dPt>
          <c:dLbls>
            <c:numFmt formatCode="#,##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 mercados'!$P$6:$P$21</c:f>
              <c:strCache>
                <c:ptCount val="16"/>
                <c:pt idx="0">
                  <c:v>Noruega</c:v>
                </c:pt>
                <c:pt idx="1">
                  <c:v>Dinamarca</c:v>
                </c:pt>
                <c:pt idx="2">
                  <c:v>Suiza + Austria</c:v>
                </c:pt>
                <c:pt idx="3">
                  <c:v>Reino Unido</c:v>
                </c:pt>
                <c:pt idx="4">
                  <c:v>Finlandia</c:v>
                </c:pt>
                <c:pt idx="5">
                  <c:v>Suecia</c:v>
                </c:pt>
                <c:pt idx="6">
                  <c:v>Holanda</c:v>
                </c:pt>
                <c:pt idx="7">
                  <c:v>Irlanda</c:v>
                </c:pt>
                <c:pt idx="8">
                  <c:v>Todos los países</c:v>
                </c:pt>
                <c:pt idx="9">
                  <c:v>Alemania</c:v>
                </c:pt>
                <c:pt idx="10">
                  <c:v>Bélgica</c:v>
                </c:pt>
                <c:pt idx="11">
                  <c:v>Francia</c:v>
                </c:pt>
                <c:pt idx="12">
                  <c:v>Península</c:v>
                </c:pt>
                <c:pt idx="13">
                  <c:v>España</c:v>
                </c:pt>
                <c:pt idx="14">
                  <c:v>Italia</c:v>
                </c:pt>
                <c:pt idx="15">
                  <c:v>Rusia</c:v>
                </c:pt>
              </c:strCache>
            </c:strRef>
          </c:cat>
          <c:val>
            <c:numRef>
              <c:f>'Renta media familiar mercados'!$R$6:$R$21</c:f>
              <c:numCache>
                <c:formatCode>General</c:formatCode>
                <c:ptCount val="16"/>
                <c:pt idx="0">
                  <c:v>75799.450549450557</c:v>
                </c:pt>
                <c:pt idx="1">
                  <c:v>74615.819209039517</c:v>
                </c:pt>
                <c:pt idx="2">
                  <c:v>71386.503067484678</c:v>
                </c:pt>
                <c:pt idx="3">
                  <c:v>65061.383447880893</c:v>
                </c:pt>
                <c:pt idx="4">
                  <c:v>60900.473933649242</c:v>
                </c:pt>
                <c:pt idx="5">
                  <c:v>58256.211180124228</c:v>
                </c:pt>
                <c:pt idx="6">
                  <c:v>57743.98625429556</c:v>
                </c:pt>
                <c:pt idx="7">
                  <c:v>56934.108527131808</c:v>
                </c:pt>
                <c:pt idx="8">
                  <c:v>55675.334194272997</c:v>
                </c:pt>
                <c:pt idx="9">
                  <c:v>55089.517625231965</c:v>
                </c:pt>
                <c:pt idx="10">
                  <c:v>53137.065637065614</c:v>
                </c:pt>
                <c:pt idx="11">
                  <c:v>49947.860962566898</c:v>
                </c:pt>
                <c:pt idx="12">
                  <c:v>37163.892908827795</c:v>
                </c:pt>
                <c:pt idx="13">
                  <c:v>37040.4829545455</c:v>
                </c:pt>
                <c:pt idx="14">
                  <c:v>36271.739130434777</c:v>
                </c:pt>
                <c:pt idx="15">
                  <c:v>34015.873015873018</c:v>
                </c:pt>
              </c:numCache>
            </c:numRef>
          </c:val>
          <c:extLst>
            <c:ext xmlns:c16="http://schemas.microsoft.com/office/drawing/2014/chart" uri="{C3380CC4-5D6E-409C-BE32-E72D297353CC}">
              <c16:uniqueId val="{00000003-F5E4-4EFC-BF3F-C71F704AF5F3}"/>
            </c:ext>
          </c:extLst>
        </c:ser>
        <c:dLbls>
          <c:showLegendKey val="0"/>
          <c:showVal val="0"/>
          <c:showCatName val="0"/>
          <c:showSerName val="0"/>
          <c:showPercent val="0"/>
          <c:showBubbleSize val="0"/>
        </c:dLbls>
        <c:gapWidth val="35"/>
        <c:axId val="45962480"/>
        <c:axId val="45966288"/>
      </c:barChart>
      <c:barChart>
        <c:barDir val="bar"/>
        <c:grouping val="clustered"/>
        <c:varyColors val="0"/>
        <c:ser>
          <c:idx val="3"/>
          <c:order val="1"/>
          <c:tx>
            <c:strRef>
              <c:f>'Renta media familiar mercados'!$S$5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5-F5E4-4EFC-BF3F-C71F704AF5F3}"/>
              </c:ext>
            </c:extLst>
          </c:dPt>
          <c:dPt>
            <c:idx val="1"/>
            <c:invertIfNegative val="0"/>
            <c:bubble3D val="0"/>
            <c:spPr>
              <a:noFill/>
            </c:spPr>
            <c:extLst>
              <c:ext xmlns:c16="http://schemas.microsoft.com/office/drawing/2014/chart" uri="{C3380CC4-5D6E-409C-BE32-E72D297353CC}">
                <c16:uniqueId val="{00000007-F5E4-4EFC-BF3F-C71F704AF5F3}"/>
              </c:ext>
            </c:extLst>
          </c:dPt>
          <c:dPt>
            <c:idx val="2"/>
            <c:invertIfNegative val="0"/>
            <c:bubble3D val="0"/>
            <c:spPr>
              <a:noFill/>
            </c:spPr>
            <c:extLst>
              <c:ext xmlns:c16="http://schemas.microsoft.com/office/drawing/2014/chart" uri="{C3380CC4-5D6E-409C-BE32-E72D297353CC}">
                <c16:uniqueId val="{00000009-F5E4-4EFC-BF3F-C71F704AF5F3}"/>
              </c:ext>
            </c:extLst>
          </c:dPt>
          <c:dPt>
            <c:idx val="3"/>
            <c:invertIfNegative val="0"/>
            <c:bubble3D val="0"/>
            <c:spPr>
              <a:noFill/>
            </c:spPr>
            <c:extLst>
              <c:ext xmlns:c16="http://schemas.microsoft.com/office/drawing/2014/chart" uri="{C3380CC4-5D6E-409C-BE32-E72D297353CC}">
                <c16:uniqueId val="{0000000B-F5E4-4EFC-BF3F-C71F704AF5F3}"/>
              </c:ext>
            </c:extLst>
          </c:dPt>
          <c:dPt>
            <c:idx val="4"/>
            <c:invertIfNegative val="0"/>
            <c:bubble3D val="0"/>
            <c:spPr>
              <a:noFill/>
            </c:spPr>
            <c:extLst>
              <c:ext xmlns:c16="http://schemas.microsoft.com/office/drawing/2014/chart" uri="{C3380CC4-5D6E-409C-BE32-E72D297353CC}">
                <c16:uniqueId val="{0000000D-F5E4-4EFC-BF3F-C71F704AF5F3}"/>
              </c:ext>
            </c:extLst>
          </c:dPt>
          <c:dPt>
            <c:idx val="5"/>
            <c:invertIfNegative val="0"/>
            <c:bubble3D val="0"/>
            <c:spPr>
              <a:noFill/>
            </c:spPr>
            <c:extLst>
              <c:ext xmlns:c16="http://schemas.microsoft.com/office/drawing/2014/chart" uri="{C3380CC4-5D6E-409C-BE32-E72D297353CC}">
                <c16:uniqueId val="{0000000F-F5E4-4EFC-BF3F-C71F704AF5F3}"/>
              </c:ext>
            </c:extLst>
          </c:dPt>
          <c:dPt>
            <c:idx val="6"/>
            <c:invertIfNegative val="0"/>
            <c:bubble3D val="0"/>
            <c:spPr>
              <a:noFill/>
            </c:spPr>
            <c:extLst>
              <c:ext xmlns:c16="http://schemas.microsoft.com/office/drawing/2014/chart" uri="{C3380CC4-5D6E-409C-BE32-E72D297353CC}">
                <c16:uniqueId val="{00000011-F5E4-4EFC-BF3F-C71F704AF5F3}"/>
              </c:ext>
            </c:extLst>
          </c:dPt>
          <c:dPt>
            <c:idx val="7"/>
            <c:invertIfNegative val="0"/>
            <c:bubble3D val="0"/>
            <c:spPr>
              <a:noFill/>
            </c:spPr>
            <c:extLst>
              <c:ext xmlns:c16="http://schemas.microsoft.com/office/drawing/2014/chart" uri="{C3380CC4-5D6E-409C-BE32-E72D297353CC}">
                <c16:uniqueId val="{00000013-F5E4-4EFC-BF3F-C71F704AF5F3}"/>
              </c:ext>
            </c:extLst>
          </c:dPt>
          <c:dPt>
            <c:idx val="8"/>
            <c:invertIfNegative val="0"/>
            <c:bubble3D val="0"/>
            <c:spPr>
              <a:noFill/>
            </c:spPr>
            <c:extLst>
              <c:ext xmlns:c16="http://schemas.microsoft.com/office/drawing/2014/chart" uri="{C3380CC4-5D6E-409C-BE32-E72D297353CC}">
                <c16:uniqueId val="{00000015-F5E4-4EFC-BF3F-C71F704AF5F3}"/>
              </c:ext>
            </c:extLst>
          </c:dPt>
          <c:dPt>
            <c:idx val="9"/>
            <c:invertIfNegative val="0"/>
            <c:bubble3D val="0"/>
            <c:spPr>
              <a:noFill/>
            </c:spPr>
            <c:extLst>
              <c:ext xmlns:c16="http://schemas.microsoft.com/office/drawing/2014/chart" uri="{C3380CC4-5D6E-409C-BE32-E72D297353CC}">
                <c16:uniqueId val="{00000017-F5E4-4EFC-BF3F-C71F704AF5F3}"/>
              </c:ext>
            </c:extLst>
          </c:dPt>
          <c:dPt>
            <c:idx val="10"/>
            <c:invertIfNegative val="0"/>
            <c:bubble3D val="0"/>
            <c:spPr>
              <a:noFill/>
            </c:spPr>
            <c:extLst>
              <c:ext xmlns:c16="http://schemas.microsoft.com/office/drawing/2014/chart" uri="{C3380CC4-5D6E-409C-BE32-E72D297353CC}">
                <c16:uniqueId val="{00000019-F5E4-4EFC-BF3F-C71F704AF5F3}"/>
              </c:ext>
            </c:extLst>
          </c:dPt>
          <c:dPt>
            <c:idx val="11"/>
            <c:invertIfNegative val="0"/>
            <c:bubble3D val="0"/>
            <c:spPr>
              <a:noFill/>
            </c:spPr>
            <c:extLst>
              <c:ext xmlns:c16="http://schemas.microsoft.com/office/drawing/2014/chart" uri="{C3380CC4-5D6E-409C-BE32-E72D297353CC}">
                <c16:uniqueId val="{0000001B-F5E4-4EFC-BF3F-C71F704AF5F3}"/>
              </c:ext>
            </c:extLst>
          </c:dPt>
          <c:dPt>
            <c:idx val="12"/>
            <c:invertIfNegative val="0"/>
            <c:bubble3D val="0"/>
            <c:spPr>
              <a:noFill/>
            </c:spPr>
            <c:extLst>
              <c:ext xmlns:c16="http://schemas.microsoft.com/office/drawing/2014/chart" uri="{C3380CC4-5D6E-409C-BE32-E72D297353CC}">
                <c16:uniqueId val="{0000001D-F5E4-4EFC-BF3F-C71F704AF5F3}"/>
              </c:ext>
            </c:extLst>
          </c:dPt>
          <c:dPt>
            <c:idx val="13"/>
            <c:invertIfNegative val="0"/>
            <c:bubble3D val="0"/>
            <c:spPr>
              <a:noFill/>
            </c:spPr>
            <c:extLst>
              <c:ext xmlns:c16="http://schemas.microsoft.com/office/drawing/2014/chart" uri="{C3380CC4-5D6E-409C-BE32-E72D297353CC}">
                <c16:uniqueId val="{0000001F-F5E4-4EFC-BF3F-C71F704AF5F3}"/>
              </c:ext>
            </c:extLst>
          </c:dPt>
          <c:dPt>
            <c:idx val="14"/>
            <c:invertIfNegative val="0"/>
            <c:bubble3D val="0"/>
            <c:spPr>
              <a:noFill/>
            </c:spPr>
            <c:extLst>
              <c:ext xmlns:c16="http://schemas.microsoft.com/office/drawing/2014/chart" uri="{C3380CC4-5D6E-409C-BE32-E72D297353CC}">
                <c16:uniqueId val="{00000021-F5E4-4EFC-BF3F-C71F704AF5F3}"/>
              </c:ext>
            </c:extLst>
          </c:dPt>
          <c:dPt>
            <c:idx val="15"/>
            <c:invertIfNegative val="0"/>
            <c:bubble3D val="0"/>
            <c:spPr>
              <a:noFill/>
            </c:spPr>
            <c:extLst>
              <c:ext xmlns:c16="http://schemas.microsoft.com/office/drawing/2014/chart" uri="{C3380CC4-5D6E-409C-BE32-E72D297353CC}">
                <c16:uniqueId val="{00000023-F5E4-4EFC-BF3F-C71F704AF5F3}"/>
              </c:ext>
            </c:extLst>
          </c:dPt>
          <c:dLbls>
            <c:dLbl>
              <c:idx val="0"/>
              <c:layout>
                <c:manualLayout>
                  <c:x val="-8.0371118121776358E-2"/>
                  <c:y val="1.938986943156931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E4-4EFC-BF3F-C71F704AF5F3}"/>
                </c:ext>
              </c:extLst>
            </c:dLbl>
            <c:dLbl>
              <c:idx val="1"/>
              <c:layout>
                <c:manualLayout>
                  <c:x val="-7.8310324381916027E-2"/>
                  <c:y val="1.938986943156931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E4-4EFC-BF3F-C71F704AF5F3}"/>
                </c:ext>
              </c:extLst>
            </c:dLbl>
            <c:dLbl>
              <c:idx val="2"/>
              <c:layout>
                <c:manualLayout>
                  <c:x val="-8.0371604923447193E-2"/>
                  <c:y val="3.877973886313863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E4-4EFC-BF3F-C71F704AF5F3}"/>
                </c:ext>
              </c:extLst>
            </c:dLbl>
            <c:dLbl>
              <c:idx val="3"/>
              <c:layout>
                <c:manualLayout>
                  <c:x val="-9.47973233696930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E4-4EFC-BF3F-C71F704AF5F3}"/>
                </c:ext>
              </c:extLst>
            </c:dLbl>
            <c:dLbl>
              <c:idx val="6"/>
              <c:layout>
                <c:manualLayout>
                  <c:x val="-9.0674924553854341E-2"/>
                  <c:y val="7.755947772627727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5E4-4EFC-BF3F-C71F704AF5F3}"/>
                </c:ext>
              </c:extLst>
            </c:dLbl>
            <c:dLbl>
              <c:idx val="7"/>
              <c:layout>
                <c:manualLayout>
                  <c:x val="-7.831064891636326E-2"/>
                  <c:y val="7.755947772627727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5E4-4EFC-BF3F-C71F704AF5F3}"/>
                </c:ext>
              </c:extLst>
            </c:dLbl>
            <c:dLbl>
              <c:idx val="8"/>
              <c:layout>
                <c:manualLayout>
                  <c:x val="-7.831048664913964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5E4-4EFC-BF3F-C71F704AF5F3}"/>
                </c:ext>
              </c:extLst>
            </c:dLbl>
            <c:dLbl>
              <c:idx val="9"/>
              <c:layout>
                <c:manualLayout>
                  <c:x val="-7.8310324381916027E-2"/>
                  <c:y val="7.755947772627727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5E4-4EFC-BF3F-C71F704AF5F3}"/>
                </c:ext>
              </c:extLst>
            </c:dLbl>
            <c:dLbl>
              <c:idx val="15"/>
              <c:layout>
                <c:manualLayout>
                  <c:x val="-9.47973233696930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F5E4-4EFC-BF3F-C71F704AF5F3}"/>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 mercados'!$B$6:$B$21</c:f>
              <c:strCache>
                <c:ptCount val="16"/>
                <c:pt idx="0">
                  <c:v>Noruega</c:v>
                </c:pt>
                <c:pt idx="1">
                  <c:v>Dinamarca</c:v>
                </c:pt>
                <c:pt idx="2">
                  <c:v>Suiza + Austria</c:v>
                </c:pt>
                <c:pt idx="3">
                  <c:v>Reino Unido</c:v>
                </c:pt>
                <c:pt idx="4">
                  <c:v>Finlandia</c:v>
                </c:pt>
                <c:pt idx="5">
                  <c:v>Suecia</c:v>
                </c:pt>
                <c:pt idx="6">
                  <c:v>Holanda</c:v>
                </c:pt>
                <c:pt idx="7">
                  <c:v>Irlanda</c:v>
                </c:pt>
                <c:pt idx="8">
                  <c:v>Todos los países</c:v>
                </c:pt>
                <c:pt idx="9">
                  <c:v>Alemania</c:v>
                </c:pt>
                <c:pt idx="10">
                  <c:v>Bélgica</c:v>
                </c:pt>
                <c:pt idx="11">
                  <c:v>Francia</c:v>
                </c:pt>
                <c:pt idx="12">
                  <c:v>Península</c:v>
                </c:pt>
                <c:pt idx="13">
                  <c:v>España</c:v>
                </c:pt>
                <c:pt idx="14">
                  <c:v>Italia</c:v>
                </c:pt>
                <c:pt idx="15">
                  <c:v>Rusia</c:v>
                </c:pt>
              </c:strCache>
            </c:strRef>
          </c:cat>
          <c:val>
            <c:numRef>
              <c:f>'Renta media familiar mercados'!$S$6:$S$21</c:f>
              <c:numCache>
                <c:formatCode>General</c:formatCode>
                <c:ptCount val="16"/>
                <c:pt idx="0">
                  <c:v>2.0110126178870535E-2</c:v>
                </c:pt>
                <c:pt idx="1">
                  <c:v>1.8265140395360646E-2</c:v>
                </c:pt>
                <c:pt idx="2">
                  <c:v>9.1306583530340379E-2</c:v>
                </c:pt>
                <c:pt idx="3">
                  <c:v>0.11440182790278541</c:v>
                </c:pt>
                <c:pt idx="4">
                  <c:v>-1.6240918973739027E-2</c:v>
                </c:pt>
                <c:pt idx="5">
                  <c:v>-3.8975354746108359E-2</c:v>
                </c:pt>
                <c:pt idx="6">
                  <c:v>-2.9473749643714742E-3</c:v>
                </c:pt>
                <c:pt idx="7">
                  <c:v>6.3828715285923154E-2</c:v>
                </c:pt>
                <c:pt idx="8">
                  <c:v>5.0997493870933885E-2</c:v>
                </c:pt>
                <c:pt idx="9">
                  <c:v>2.2672900046570854E-2</c:v>
                </c:pt>
                <c:pt idx="10">
                  <c:v>-3.3804226607626719E-2</c:v>
                </c:pt>
                <c:pt idx="11">
                  <c:v>-1.7718718778697573E-2</c:v>
                </c:pt>
                <c:pt idx="12">
                  <c:v>-2.8783033166349337E-2</c:v>
                </c:pt>
                <c:pt idx="13">
                  <c:v>-2.8473343083242342E-2</c:v>
                </c:pt>
                <c:pt idx="14">
                  <c:v>-8.1532725498087433E-2</c:v>
                </c:pt>
                <c:pt idx="15">
                  <c:v>0.11363410423953146</c:v>
                </c:pt>
              </c:numCache>
            </c:numRef>
          </c:val>
          <c:extLst>
            <c:ext xmlns:c16="http://schemas.microsoft.com/office/drawing/2014/chart" uri="{C3380CC4-5D6E-409C-BE32-E72D297353CC}">
              <c16:uniqueId val="{00000026-F5E4-4EFC-BF3F-C71F704AF5F3}"/>
            </c:ext>
          </c:extLst>
        </c:ser>
        <c:dLbls>
          <c:showLegendKey val="0"/>
          <c:showVal val="0"/>
          <c:showCatName val="0"/>
          <c:showSerName val="0"/>
          <c:showPercent val="0"/>
          <c:showBubbleSize val="0"/>
        </c:dLbls>
        <c:gapWidth val="35"/>
        <c:axId val="45952688"/>
        <c:axId val="45974448"/>
      </c:barChart>
      <c:catAx>
        <c:axId val="4596248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66288"/>
        <c:crosses val="autoZero"/>
        <c:auto val="1"/>
        <c:lblAlgn val="ctr"/>
        <c:lblOffset val="1000"/>
        <c:noMultiLvlLbl val="0"/>
      </c:catAx>
      <c:valAx>
        <c:axId val="45966288"/>
        <c:scaling>
          <c:orientation val="minMax"/>
        </c:scaling>
        <c:delete val="1"/>
        <c:axPos val="t"/>
        <c:numFmt formatCode="General" sourceLinked="1"/>
        <c:majorTickMark val="out"/>
        <c:minorTickMark val="none"/>
        <c:tickLblPos val="none"/>
        <c:crossAx val="45962480"/>
        <c:crosses val="autoZero"/>
        <c:crossBetween val="between"/>
      </c:valAx>
      <c:valAx>
        <c:axId val="45974448"/>
        <c:scaling>
          <c:orientation val="minMax"/>
        </c:scaling>
        <c:delete val="1"/>
        <c:axPos val="t"/>
        <c:numFmt formatCode="General" sourceLinked="1"/>
        <c:majorTickMark val="out"/>
        <c:minorTickMark val="none"/>
        <c:tickLblPos val="none"/>
        <c:crossAx val="45952688"/>
        <c:crosses val="autoZero"/>
        <c:crossBetween val="between"/>
      </c:valAx>
      <c:catAx>
        <c:axId val="45952688"/>
        <c:scaling>
          <c:orientation val="maxMin"/>
        </c:scaling>
        <c:delete val="1"/>
        <c:axPos val="r"/>
        <c:numFmt formatCode="General" sourceLinked="1"/>
        <c:majorTickMark val="out"/>
        <c:minorTickMark val="none"/>
        <c:tickLblPos val="none"/>
        <c:crossAx val="45974448"/>
        <c:crosses val="max"/>
        <c:auto val="1"/>
        <c:lblAlgn val="ctr"/>
        <c:lblOffset val="100"/>
        <c:noMultiLvlLbl val="0"/>
      </c:catAx>
      <c:spPr>
        <a:noFill/>
      </c:spPr>
    </c:plotArea>
    <c:legend>
      <c:legendPos val="t"/>
      <c:layout>
        <c:manualLayout>
          <c:xMode val="edge"/>
          <c:yMode val="edge"/>
          <c:x val="0"/>
          <c:y val="5.1448893769419857E-2"/>
          <c:w val="0.3167884055078564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9095492771786"/>
          <c:y val="0.13875348037635646"/>
          <c:w val="0.77024240742689665"/>
          <c:h val="0.79488916517014319"/>
        </c:manualLayout>
      </c:layout>
      <c:barChart>
        <c:barDir val="bar"/>
        <c:grouping val="clustered"/>
        <c:varyColors val="0"/>
        <c:ser>
          <c:idx val="0"/>
          <c:order val="0"/>
          <c:tx>
            <c:strRef>
              <c:f>'satisfacción mercados'!$D$50</c:f>
              <c:strCache>
                <c:ptCount val="1"/>
                <c:pt idx="0">
                  <c:v>2015</c:v>
                </c:pt>
              </c:strCache>
            </c:strRef>
          </c:tx>
          <c:spPr>
            <a:solidFill>
              <a:schemeClr val="accent6"/>
            </a:solidFill>
            <a:scene3d>
              <a:camera prst="orthographicFront"/>
              <a:lightRig rig="threePt" dir="t"/>
            </a:scene3d>
            <a:sp3d/>
          </c:spPr>
          <c:invertIfNegative val="0"/>
          <c:dPt>
            <c:idx val="2"/>
            <c:invertIfNegative val="0"/>
            <c:bubble3D val="0"/>
            <c:extLst>
              <c:ext xmlns:c16="http://schemas.microsoft.com/office/drawing/2014/chart" uri="{C3380CC4-5D6E-409C-BE32-E72D297353CC}">
                <c16:uniqueId val="{00000000-1967-4B31-BBA0-0D1D8B3432BE}"/>
              </c:ext>
            </c:extLst>
          </c:dPt>
          <c:dPt>
            <c:idx val="5"/>
            <c:invertIfNegative val="0"/>
            <c:bubble3D val="0"/>
            <c:spPr>
              <a:solidFill>
                <a:schemeClr val="accent6">
                  <a:lumMod val="75000"/>
                </a:schemeClr>
              </a:solidFill>
              <a:scene3d>
                <a:camera prst="orthographicFront"/>
                <a:lightRig rig="threePt" dir="t"/>
              </a:scene3d>
              <a:sp3d/>
            </c:spPr>
            <c:extLst>
              <c:ext xmlns:c16="http://schemas.microsoft.com/office/drawing/2014/chart" uri="{C3380CC4-5D6E-409C-BE32-E72D297353CC}">
                <c16:uniqueId val="{00000002-1967-4B31-BBA0-0D1D8B3432BE}"/>
              </c:ext>
            </c:extLst>
          </c:dPt>
          <c:dPt>
            <c:idx val="12"/>
            <c:invertIfNegative val="0"/>
            <c:bubble3D val="0"/>
            <c:extLst>
              <c:ext xmlns:c16="http://schemas.microsoft.com/office/drawing/2014/chart" uri="{C3380CC4-5D6E-409C-BE32-E72D297353CC}">
                <c16:uniqueId val="{00000003-1967-4B31-BBA0-0D1D8B3432BE}"/>
              </c:ext>
            </c:extLst>
          </c:dPt>
          <c:dLbls>
            <c:numFmt formatCode="#,##0.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mercados'!$B$51:$B$67</c:f>
              <c:strCache>
                <c:ptCount val="17"/>
                <c:pt idx="0">
                  <c:v>Rusia</c:v>
                </c:pt>
                <c:pt idx="1">
                  <c:v>Reino Unido</c:v>
                </c:pt>
                <c:pt idx="2">
                  <c:v>Canarias</c:v>
                </c:pt>
                <c:pt idx="3">
                  <c:v>Noruega</c:v>
                </c:pt>
                <c:pt idx="4">
                  <c:v>Bélgica</c:v>
                </c:pt>
                <c:pt idx="5">
                  <c:v>Todos los países</c:v>
                </c:pt>
                <c:pt idx="6">
                  <c:v>Dinamarca</c:v>
                </c:pt>
                <c:pt idx="7">
                  <c:v>Finlandia</c:v>
                </c:pt>
                <c:pt idx="8">
                  <c:v>Suiza + Austria</c:v>
                </c:pt>
                <c:pt idx="9">
                  <c:v>Irlanda</c:v>
                </c:pt>
                <c:pt idx="10">
                  <c:v>España</c:v>
                </c:pt>
                <c:pt idx="11">
                  <c:v>Península</c:v>
                </c:pt>
                <c:pt idx="12">
                  <c:v>Alemania</c:v>
                </c:pt>
                <c:pt idx="13">
                  <c:v>Suecia</c:v>
                </c:pt>
                <c:pt idx="14">
                  <c:v>Holanda</c:v>
                </c:pt>
                <c:pt idx="15">
                  <c:v>Francia</c:v>
                </c:pt>
                <c:pt idx="16">
                  <c:v>Italia</c:v>
                </c:pt>
              </c:strCache>
            </c:strRef>
          </c:cat>
          <c:val>
            <c:numRef>
              <c:f>'satisfacción mercados'!$D$51:$D$67</c:f>
              <c:numCache>
                <c:formatCode>0.00</c:formatCode>
                <c:ptCount val="17"/>
                <c:pt idx="0">
                  <c:v>8.9772727272727302</c:v>
                </c:pt>
                <c:pt idx="1">
                  <c:v>8.8588235294117688</c:v>
                </c:pt>
                <c:pt idx="2">
                  <c:v>8.7500000000000018</c:v>
                </c:pt>
                <c:pt idx="3">
                  <c:v>8.7472527472527482</c:v>
                </c:pt>
                <c:pt idx="4">
                  <c:v>8.6279069767441854</c:v>
                </c:pt>
                <c:pt idx="5">
                  <c:v>8.5925367508481418</c:v>
                </c:pt>
                <c:pt idx="6">
                  <c:v>8.5555555555555536</c:v>
                </c:pt>
                <c:pt idx="7">
                  <c:v>8.5142857142857125</c:v>
                </c:pt>
                <c:pt idx="8">
                  <c:v>8.4999999999999964</c:v>
                </c:pt>
                <c:pt idx="9">
                  <c:v>8.4745762711864412</c:v>
                </c:pt>
                <c:pt idx="10">
                  <c:v>8.4721345951629878</c:v>
                </c:pt>
                <c:pt idx="11">
                  <c:v>8.4685835995740071</c:v>
                </c:pt>
                <c:pt idx="12">
                  <c:v>8.4489795918367339</c:v>
                </c:pt>
                <c:pt idx="13">
                  <c:v>8.4111111111111185</c:v>
                </c:pt>
                <c:pt idx="14">
                  <c:v>8.32258064516129</c:v>
                </c:pt>
                <c:pt idx="15">
                  <c:v>8.272030651340998</c:v>
                </c:pt>
                <c:pt idx="16">
                  <c:v>8.2420091324200868</c:v>
                </c:pt>
              </c:numCache>
            </c:numRef>
          </c:val>
          <c:extLst>
            <c:ext xmlns:c16="http://schemas.microsoft.com/office/drawing/2014/chart" uri="{C3380CC4-5D6E-409C-BE32-E72D297353CC}">
              <c16:uniqueId val="{00000004-1967-4B31-BBA0-0D1D8B3432BE}"/>
            </c:ext>
          </c:extLst>
        </c:ser>
        <c:dLbls>
          <c:showLegendKey val="0"/>
          <c:showVal val="0"/>
          <c:showCatName val="0"/>
          <c:showSerName val="0"/>
          <c:showPercent val="0"/>
          <c:showBubbleSize val="0"/>
        </c:dLbls>
        <c:gapWidth val="35"/>
        <c:axId val="37859792"/>
        <c:axId val="37854896"/>
      </c:barChart>
      <c:barChart>
        <c:barDir val="bar"/>
        <c:grouping val="clustered"/>
        <c:varyColors val="0"/>
        <c:ser>
          <c:idx val="3"/>
          <c:order val="1"/>
          <c:tx>
            <c:strRef>
              <c:f>'satisfacción mercados'!$E$50</c:f>
              <c:strCache>
                <c:ptCount val="1"/>
                <c:pt idx="0">
                  <c:v>dif.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6-1967-4B31-BBA0-0D1D8B3432BE}"/>
              </c:ext>
            </c:extLst>
          </c:dPt>
          <c:dPt>
            <c:idx val="1"/>
            <c:invertIfNegative val="0"/>
            <c:bubble3D val="0"/>
            <c:spPr>
              <a:noFill/>
            </c:spPr>
            <c:extLst>
              <c:ext xmlns:c16="http://schemas.microsoft.com/office/drawing/2014/chart" uri="{C3380CC4-5D6E-409C-BE32-E72D297353CC}">
                <c16:uniqueId val="{00000008-1967-4B31-BBA0-0D1D8B3432BE}"/>
              </c:ext>
            </c:extLst>
          </c:dPt>
          <c:dPt>
            <c:idx val="2"/>
            <c:invertIfNegative val="0"/>
            <c:bubble3D val="0"/>
            <c:spPr>
              <a:noFill/>
            </c:spPr>
            <c:extLst>
              <c:ext xmlns:c16="http://schemas.microsoft.com/office/drawing/2014/chart" uri="{C3380CC4-5D6E-409C-BE32-E72D297353CC}">
                <c16:uniqueId val="{0000000A-1967-4B31-BBA0-0D1D8B3432BE}"/>
              </c:ext>
            </c:extLst>
          </c:dPt>
          <c:dPt>
            <c:idx val="3"/>
            <c:invertIfNegative val="0"/>
            <c:bubble3D val="0"/>
            <c:spPr>
              <a:noFill/>
            </c:spPr>
            <c:extLst>
              <c:ext xmlns:c16="http://schemas.microsoft.com/office/drawing/2014/chart" uri="{C3380CC4-5D6E-409C-BE32-E72D297353CC}">
                <c16:uniqueId val="{0000000C-1967-4B31-BBA0-0D1D8B3432BE}"/>
              </c:ext>
            </c:extLst>
          </c:dPt>
          <c:dPt>
            <c:idx val="4"/>
            <c:invertIfNegative val="0"/>
            <c:bubble3D val="0"/>
            <c:spPr>
              <a:noFill/>
            </c:spPr>
            <c:extLst>
              <c:ext xmlns:c16="http://schemas.microsoft.com/office/drawing/2014/chart" uri="{C3380CC4-5D6E-409C-BE32-E72D297353CC}">
                <c16:uniqueId val="{0000000E-1967-4B31-BBA0-0D1D8B3432BE}"/>
              </c:ext>
            </c:extLst>
          </c:dPt>
          <c:dPt>
            <c:idx val="5"/>
            <c:invertIfNegative val="0"/>
            <c:bubble3D val="0"/>
            <c:spPr>
              <a:noFill/>
            </c:spPr>
            <c:extLst>
              <c:ext xmlns:c16="http://schemas.microsoft.com/office/drawing/2014/chart" uri="{C3380CC4-5D6E-409C-BE32-E72D297353CC}">
                <c16:uniqueId val="{00000010-1967-4B31-BBA0-0D1D8B3432BE}"/>
              </c:ext>
            </c:extLst>
          </c:dPt>
          <c:dPt>
            <c:idx val="6"/>
            <c:invertIfNegative val="0"/>
            <c:bubble3D val="0"/>
            <c:spPr>
              <a:noFill/>
            </c:spPr>
            <c:extLst>
              <c:ext xmlns:c16="http://schemas.microsoft.com/office/drawing/2014/chart" uri="{C3380CC4-5D6E-409C-BE32-E72D297353CC}">
                <c16:uniqueId val="{00000012-1967-4B31-BBA0-0D1D8B3432BE}"/>
              </c:ext>
            </c:extLst>
          </c:dPt>
          <c:dPt>
            <c:idx val="7"/>
            <c:invertIfNegative val="0"/>
            <c:bubble3D val="0"/>
            <c:spPr>
              <a:noFill/>
            </c:spPr>
            <c:extLst>
              <c:ext xmlns:c16="http://schemas.microsoft.com/office/drawing/2014/chart" uri="{C3380CC4-5D6E-409C-BE32-E72D297353CC}">
                <c16:uniqueId val="{00000014-1967-4B31-BBA0-0D1D8B3432BE}"/>
              </c:ext>
            </c:extLst>
          </c:dPt>
          <c:dPt>
            <c:idx val="8"/>
            <c:invertIfNegative val="0"/>
            <c:bubble3D val="0"/>
            <c:spPr>
              <a:noFill/>
            </c:spPr>
            <c:extLst>
              <c:ext xmlns:c16="http://schemas.microsoft.com/office/drawing/2014/chart" uri="{C3380CC4-5D6E-409C-BE32-E72D297353CC}">
                <c16:uniqueId val="{00000016-1967-4B31-BBA0-0D1D8B3432BE}"/>
              </c:ext>
            </c:extLst>
          </c:dPt>
          <c:dPt>
            <c:idx val="9"/>
            <c:invertIfNegative val="0"/>
            <c:bubble3D val="0"/>
            <c:spPr>
              <a:noFill/>
            </c:spPr>
            <c:extLst>
              <c:ext xmlns:c16="http://schemas.microsoft.com/office/drawing/2014/chart" uri="{C3380CC4-5D6E-409C-BE32-E72D297353CC}">
                <c16:uniqueId val="{00000018-1967-4B31-BBA0-0D1D8B3432BE}"/>
              </c:ext>
            </c:extLst>
          </c:dPt>
          <c:dPt>
            <c:idx val="10"/>
            <c:invertIfNegative val="0"/>
            <c:bubble3D val="0"/>
            <c:spPr>
              <a:noFill/>
            </c:spPr>
            <c:extLst>
              <c:ext xmlns:c16="http://schemas.microsoft.com/office/drawing/2014/chart" uri="{C3380CC4-5D6E-409C-BE32-E72D297353CC}">
                <c16:uniqueId val="{0000001A-1967-4B31-BBA0-0D1D8B3432BE}"/>
              </c:ext>
            </c:extLst>
          </c:dPt>
          <c:dPt>
            <c:idx val="11"/>
            <c:invertIfNegative val="0"/>
            <c:bubble3D val="0"/>
            <c:spPr>
              <a:noFill/>
            </c:spPr>
            <c:extLst>
              <c:ext xmlns:c16="http://schemas.microsoft.com/office/drawing/2014/chart" uri="{C3380CC4-5D6E-409C-BE32-E72D297353CC}">
                <c16:uniqueId val="{0000001C-1967-4B31-BBA0-0D1D8B3432BE}"/>
              </c:ext>
            </c:extLst>
          </c:dPt>
          <c:dPt>
            <c:idx val="12"/>
            <c:invertIfNegative val="0"/>
            <c:bubble3D val="0"/>
            <c:spPr>
              <a:noFill/>
            </c:spPr>
            <c:extLst>
              <c:ext xmlns:c16="http://schemas.microsoft.com/office/drawing/2014/chart" uri="{C3380CC4-5D6E-409C-BE32-E72D297353CC}">
                <c16:uniqueId val="{0000001E-1967-4B31-BBA0-0D1D8B3432BE}"/>
              </c:ext>
            </c:extLst>
          </c:dPt>
          <c:dPt>
            <c:idx val="13"/>
            <c:invertIfNegative val="0"/>
            <c:bubble3D val="0"/>
            <c:spPr>
              <a:noFill/>
            </c:spPr>
            <c:extLst>
              <c:ext xmlns:c16="http://schemas.microsoft.com/office/drawing/2014/chart" uri="{C3380CC4-5D6E-409C-BE32-E72D297353CC}">
                <c16:uniqueId val="{00000020-1967-4B31-BBA0-0D1D8B3432BE}"/>
              </c:ext>
            </c:extLst>
          </c:dPt>
          <c:dPt>
            <c:idx val="14"/>
            <c:invertIfNegative val="0"/>
            <c:bubble3D val="0"/>
            <c:spPr>
              <a:noFill/>
            </c:spPr>
            <c:extLst>
              <c:ext xmlns:c16="http://schemas.microsoft.com/office/drawing/2014/chart" uri="{C3380CC4-5D6E-409C-BE32-E72D297353CC}">
                <c16:uniqueId val="{00000022-1967-4B31-BBA0-0D1D8B3432BE}"/>
              </c:ext>
            </c:extLst>
          </c:dPt>
          <c:dPt>
            <c:idx val="15"/>
            <c:invertIfNegative val="0"/>
            <c:bubble3D val="0"/>
            <c:spPr>
              <a:noFill/>
            </c:spPr>
            <c:extLst>
              <c:ext xmlns:c16="http://schemas.microsoft.com/office/drawing/2014/chart" uri="{C3380CC4-5D6E-409C-BE32-E72D297353CC}">
                <c16:uniqueId val="{00000024-1967-4B31-BBA0-0D1D8B3432BE}"/>
              </c:ext>
            </c:extLst>
          </c:dPt>
          <c:dPt>
            <c:idx val="16"/>
            <c:invertIfNegative val="0"/>
            <c:bubble3D val="0"/>
            <c:spPr>
              <a:noFill/>
            </c:spPr>
            <c:extLst>
              <c:ext xmlns:c16="http://schemas.microsoft.com/office/drawing/2014/chart" uri="{C3380CC4-5D6E-409C-BE32-E72D297353CC}">
                <c16:uniqueId val="{00000026-1967-4B31-BBA0-0D1D8B3432BE}"/>
              </c:ext>
            </c:extLst>
          </c:dPt>
          <c:dPt>
            <c:idx val="17"/>
            <c:invertIfNegative val="0"/>
            <c:bubble3D val="0"/>
            <c:spPr>
              <a:noFill/>
            </c:spPr>
            <c:extLst>
              <c:ext xmlns:c16="http://schemas.microsoft.com/office/drawing/2014/chart" uri="{C3380CC4-5D6E-409C-BE32-E72D297353CC}">
                <c16:uniqueId val="{00000028-1967-4B31-BBA0-0D1D8B3432BE}"/>
              </c:ext>
            </c:extLst>
          </c:dPt>
          <c:dLbls>
            <c:dLbl>
              <c:idx val="0"/>
              <c:layout>
                <c:manualLayout>
                  <c:x val="-8.1470433709324608E-2"/>
                  <c:y val="1.55945419103313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67-4B31-BBA0-0D1D8B3432BE}"/>
                </c:ext>
              </c:extLst>
            </c:dLbl>
            <c:dLbl>
              <c:idx val="1"/>
              <c:layout>
                <c:manualLayout>
                  <c:x val="-7.9737544870928934E-2"/>
                  <c:y val="2.85896632320448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67-4B31-BBA0-0D1D8B3432BE}"/>
                </c:ext>
              </c:extLst>
            </c:dLbl>
            <c:dLbl>
              <c:idx val="2"/>
              <c:layout>
                <c:manualLayout>
                  <c:x val="-8.0657163487132102E-2"/>
                  <c:y val="5.717932646408979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967-4B31-BBA0-0D1D8B3432BE}"/>
                </c:ext>
              </c:extLst>
            </c:dLbl>
            <c:dLbl>
              <c:idx val="3"/>
              <c:layout>
                <c:manualLayout>
                  <c:x val="-9.8896442532761919E-2"/>
                  <c:y val="1.55945419103313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967-4B31-BBA0-0D1D8B3432BE}"/>
                </c:ext>
              </c:extLst>
            </c:dLbl>
            <c:dLbl>
              <c:idx val="4"/>
              <c:layout>
                <c:manualLayout>
                  <c:x val="-8.5737076816972943E-2"/>
                  <c:y val="1.55945419103313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967-4B31-BBA0-0D1D8B3432BE}"/>
                </c:ext>
              </c:extLst>
            </c:dLbl>
            <c:dLbl>
              <c:idx val="5"/>
              <c:layout>
                <c:manualLayout>
                  <c:x val="-7.5273786603400256E-2"/>
                  <c:y val="5.717932646408979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967-4B31-BBA0-0D1D8B3432BE}"/>
                </c:ext>
              </c:extLst>
            </c:dLbl>
            <c:dLbl>
              <c:idx val="6"/>
              <c:layout>
                <c:manualLayout>
                  <c:x val="-7.8862401970001925E-2"/>
                  <c:y val="5.717932646408979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967-4B31-BBA0-0D1D8B3432BE}"/>
                </c:ext>
              </c:extLst>
            </c:dLbl>
            <c:dLbl>
              <c:idx val="8"/>
              <c:layout>
                <c:manualLayout>
                  <c:x val="-7.6385528207360942E-2"/>
                  <c:y val="1.1435865292817959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967-4B31-BBA0-0D1D8B3432BE}"/>
                </c:ext>
              </c:extLst>
            </c:dLbl>
            <c:dLbl>
              <c:idx val="10"/>
              <c:layout>
                <c:manualLayout>
                  <c:x val="-7.6225929977373388E-2"/>
                  <c:y val="3.11890838206627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967-4B31-BBA0-0D1D8B3432BE}"/>
                </c:ext>
              </c:extLst>
            </c:dLbl>
            <c:dLbl>
              <c:idx val="11"/>
              <c:layout>
                <c:manualLayout>
                  <c:x val="-7.629097949291334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967-4B31-BBA0-0D1D8B3432BE}"/>
                </c:ext>
              </c:extLst>
            </c:dLbl>
            <c:dLbl>
              <c:idx val="12"/>
              <c:layout>
                <c:manualLayout>
                  <c:x val="-7.3848294545416623E-2"/>
                  <c:y val="1.1435865292817959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967-4B31-BBA0-0D1D8B3432BE}"/>
                </c:ext>
              </c:extLst>
            </c:dLbl>
            <c:dLbl>
              <c:idx val="13"/>
              <c:layout>
                <c:manualLayout>
                  <c:x val="-7.0246820553650072E-2"/>
                  <c:y val="1.1435865292817959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967-4B31-BBA0-0D1D8B3432BE}"/>
                </c:ext>
              </c:extLst>
            </c:dLbl>
            <c:dLbl>
              <c:idx val="14"/>
              <c:layout>
                <c:manualLayout>
                  <c:x val="-7.923711743510066E-2"/>
                  <c:y val="1.1435865292817959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967-4B31-BBA0-0D1D8B3432BE}"/>
                </c:ext>
              </c:extLst>
            </c:dLbl>
            <c:dLbl>
              <c:idx val="15"/>
              <c:layout>
                <c:manualLayout>
                  <c:x val="-7.6087813215308331E-2"/>
                  <c:y val="3.11890838206639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967-4B31-BBA0-0D1D8B3432BE}"/>
                </c:ext>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mercados'!$B$51:$B$67</c:f>
              <c:strCache>
                <c:ptCount val="17"/>
                <c:pt idx="0">
                  <c:v>Rusia</c:v>
                </c:pt>
                <c:pt idx="1">
                  <c:v>Reino Unido</c:v>
                </c:pt>
                <c:pt idx="2">
                  <c:v>Canarias</c:v>
                </c:pt>
                <c:pt idx="3">
                  <c:v>Noruega</c:v>
                </c:pt>
                <c:pt idx="4">
                  <c:v>Bélgica</c:v>
                </c:pt>
                <c:pt idx="5">
                  <c:v>Todos los países</c:v>
                </c:pt>
                <c:pt idx="6">
                  <c:v>Dinamarca</c:v>
                </c:pt>
                <c:pt idx="7">
                  <c:v>Finlandia</c:v>
                </c:pt>
                <c:pt idx="8">
                  <c:v>Suiza + Austria</c:v>
                </c:pt>
                <c:pt idx="9">
                  <c:v>Irlanda</c:v>
                </c:pt>
                <c:pt idx="10">
                  <c:v>España</c:v>
                </c:pt>
                <c:pt idx="11">
                  <c:v>Península</c:v>
                </c:pt>
                <c:pt idx="12">
                  <c:v>Alemania</c:v>
                </c:pt>
                <c:pt idx="13">
                  <c:v>Suecia</c:v>
                </c:pt>
                <c:pt idx="14">
                  <c:v>Holanda</c:v>
                </c:pt>
                <c:pt idx="15">
                  <c:v>Francia</c:v>
                </c:pt>
                <c:pt idx="16">
                  <c:v>Italia</c:v>
                </c:pt>
              </c:strCache>
            </c:strRef>
          </c:cat>
          <c:val>
            <c:numRef>
              <c:f>'satisfacción mercados'!$E$51:$E$67</c:f>
              <c:numCache>
                <c:formatCode>0.00</c:formatCode>
                <c:ptCount val="17"/>
                <c:pt idx="0">
                  <c:v>0.18315508021390947</c:v>
                </c:pt>
                <c:pt idx="1">
                  <c:v>0.15736580346423601</c:v>
                </c:pt>
                <c:pt idx="2">
                  <c:v>0.17105263157895045</c:v>
                </c:pt>
                <c:pt idx="3">
                  <c:v>0.413919413919416</c:v>
                </c:pt>
                <c:pt idx="4">
                  <c:v>0.24665697674418041</c:v>
                </c:pt>
                <c:pt idx="5">
                  <c:v>9.0930249241626626E-2</c:v>
                </c:pt>
                <c:pt idx="6">
                  <c:v>0.14434060228452061</c:v>
                </c:pt>
                <c:pt idx="7">
                  <c:v>-0.22764976958525018</c:v>
                </c:pt>
                <c:pt idx="8">
                  <c:v>0.10747663551400954</c:v>
                </c:pt>
                <c:pt idx="9">
                  <c:v>-0.18542372881355718</c:v>
                </c:pt>
                <c:pt idx="10">
                  <c:v>0.10510162813001678</c:v>
                </c:pt>
                <c:pt idx="11">
                  <c:v>0.10606957039329856</c:v>
                </c:pt>
                <c:pt idx="12">
                  <c:v>6.9712840888563221E-2</c:v>
                </c:pt>
                <c:pt idx="13">
                  <c:v>1.6111111111115406E-2</c:v>
                </c:pt>
                <c:pt idx="14">
                  <c:v>0.1213227835260664</c:v>
                </c:pt>
                <c:pt idx="15">
                  <c:v>7.4450006179706207E-2</c:v>
                </c:pt>
                <c:pt idx="16">
                  <c:v>-0.13495421836525345</c:v>
                </c:pt>
              </c:numCache>
            </c:numRef>
          </c:val>
          <c:extLst>
            <c:ext xmlns:c16="http://schemas.microsoft.com/office/drawing/2014/chart" uri="{C3380CC4-5D6E-409C-BE32-E72D297353CC}">
              <c16:uniqueId val="{00000029-1967-4B31-BBA0-0D1D8B3432BE}"/>
            </c:ext>
          </c:extLst>
        </c:ser>
        <c:dLbls>
          <c:showLegendKey val="0"/>
          <c:showVal val="0"/>
          <c:showCatName val="0"/>
          <c:showSerName val="0"/>
          <c:showPercent val="0"/>
          <c:showBubbleSize val="0"/>
        </c:dLbls>
        <c:gapWidth val="35"/>
        <c:axId val="37861968"/>
        <c:axId val="37838032"/>
      </c:barChart>
      <c:catAx>
        <c:axId val="37859792"/>
        <c:scaling>
          <c:orientation val="maxMin"/>
        </c:scaling>
        <c:delete val="0"/>
        <c:axPos val="l"/>
        <c:numFmt formatCode="General" sourceLinked="1"/>
        <c:majorTickMark val="out"/>
        <c:minorTickMark val="none"/>
        <c:tickLblPos val="nextTo"/>
        <c:spPr>
          <a:noFill/>
        </c:spPr>
        <c:txPr>
          <a:bodyPr/>
          <a:lstStyle/>
          <a:p>
            <a:pPr>
              <a:defRPr sz="1400">
                <a:solidFill>
                  <a:schemeClr val="tx1">
                    <a:lumMod val="75000"/>
                    <a:lumOff val="25000"/>
                  </a:schemeClr>
                </a:solidFill>
              </a:defRPr>
            </a:pPr>
            <a:endParaRPr lang="es-ES"/>
          </a:p>
        </c:txPr>
        <c:crossAx val="37854896"/>
        <c:crosses val="autoZero"/>
        <c:auto val="1"/>
        <c:lblAlgn val="ctr"/>
        <c:lblOffset val="1000"/>
        <c:noMultiLvlLbl val="0"/>
      </c:catAx>
      <c:valAx>
        <c:axId val="37854896"/>
        <c:scaling>
          <c:orientation val="minMax"/>
        </c:scaling>
        <c:delete val="1"/>
        <c:axPos val="t"/>
        <c:numFmt formatCode="0.00" sourceLinked="1"/>
        <c:majorTickMark val="out"/>
        <c:minorTickMark val="none"/>
        <c:tickLblPos val="none"/>
        <c:crossAx val="37859792"/>
        <c:crosses val="autoZero"/>
        <c:crossBetween val="between"/>
      </c:valAx>
      <c:valAx>
        <c:axId val="37838032"/>
        <c:scaling>
          <c:orientation val="minMax"/>
        </c:scaling>
        <c:delete val="1"/>
        <c:axPos val="t"/>
        <c:numFmt formatCode="0.00" sourceLinked="1"/>
        <c:majorTickMark val="out"/>
        <c:minorTickMark val="none"/>
        <c:tickLblPos val="none"/>
        <c:crossAx val="37861968"/>
        <c:crosses val="autoZero"/>
        <c:crossBetween val="between"/>
      </c:valAx>
      <c:catAx>
        <c:axId val="37861968"/>
        <c:scaling>
          <c:orientation val="maxMin"/>
        </c:scaling>
        <c:delete val="1"/>
        <c:axPos val="r"/>
        <c:numFmt formatCode="General" sourceLinked="1"/>
        <c:majorTickMark val="out"/>
        <c:minorTickMark val="none"/>
        <c:tickLblPos val="none"/>
        <c:crossAx val="37838032"/>
        <c:crosses val="max"/>
        <c:auto val="1"/>
        <c:lblAlgn val="ctr"/>
        <c:lblOffset val="100"/>
        <c:noMultiLvlLbl val="0"/>
      </c:catAx>
      <c:spPr>
        <a:noFill/>
      </c:spPr>
    </c:plotArea>
    <c:legend>
      <c:legendPos val="t"/>
      <c:layout>
        <c:manualLayout>
          <c:xMode val="edge"/>
          <c:yMode val="edge"/>
          <c:x val="0"/>
          <c:y val="7.4173780908965328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993421384105677"/>
          <c:y val="0.12360606060606059"/>
          <c:w val="0.51261447368421054"/>
          <c:h val="0.81646301598663795"/>
        </c:manualLayout>
      </c:layout>
      <c:barChart>
        <c:barDir val="bar"/>
        <c:grouping val="clustered"/>
        <c:varyColors val="0"/>
        <c:ser>
          <c:idx val="0"/>
          <c:order val="0"/>
          <c:tx>
            <c:strRef>
              <c:f>' Motivacion'!$L$5</c:f>
              <c:strCache>
                <c:ptCount val="1"/>
                <c:pt idx="0">
                  <c:v>2015</c:v>
                </c:pt>
              </c:strCache>
            </c:strRef>
          </c:tx>
          <c:spPr>
            <a:solidFill>
              <a:schemeClr val="accent6"/>
            </a:solidFill>
            <a:effectLst/>
            <a:scene3d>
              <a:camera prst="orthographicFront"/>
              <a:lightRig rig="threePt" dir="t"/>
            </a:scene3d>
            <a:sp3d/>
          </c:spPr>
          <c:invertIfNegative val="0"/>
          <c:dLbls>
            <c:numFmt formatCode="#,##0.0" sourceLinked="0"/>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Motivacion'!$J$6:$J$24</c:f>
              <c:strCache>
                <c:ptCount val="19"/>
                <c:pt idx="0">
                  <c:v>Clima</c:v>
                </c:pt>
                <c:pt idx="1">
                  <c:v>Sol</c:v>
                </c:pt>
                <c:pt idx="2">
                  <c:v>Precios</c:v>
                </c:pt>
                <c:pt idx="3">
                  <c:v>Accesibilidad/conectividad/destino cercano</c:v>
                </c:pt>
                <c:pt idx="4">
                  <c:v>Descanso/relax/tranquilidad</c:v>
                </c:pt>
                <c:pt idx="5">
                  <c:v>Naturaleza/paisajes</c:v>
                </c:pt>
                <c:pt idx="6">
                  <c:v>Fidelidad</c:v>
                </c:pt>
                <c:pt idx="7">
                  <c:v>Amabilidad/hospitalidad</c:v>
                </c:pt>
                <c:pt idx="8">
                  <c:v>Los atractivos del destino/lugares de interés</c:v>
                </c:pt>
                <c:pt idx="9">
                  <c:v>Características del alojamiento</c:v>
                </c:pt>
                <c:pt idx="10">
                  <c:v>Playa/arena</c:v>
                </c:pt>
                <c:pt idx="11">
                  <c:v>Mar/agua/océano</c:v>
                </c:pt>
                <c:pt idx="12">
                  <c:v>Visita a familiares/amigos</c:v>
                </c:pt>
                <c:pt idx="13">
                  <c:v>Gastronomía</c:v>
                </c:pt>
                <c:pt idx="14">
                  <c:v>Destino atractivo/bello</c:v>
                </c:pt>
                <c:pt idx="15">
                  <c:v>Actividades/ocio general</c:v>
                </c:pt>
                <c:pt idx="16">
                  <c:v>Buena oferta turística/servicios turísticos/calidad/prestaciones turísticas</c:v>
                </c:pt>
                <c:pt idx="17">
                  <c:v>El Teide</c:v>
                </c:pt>
                <c:pt idx="18">
                  <c:v>Alojamiento: disponibilidad</c:v>
                </c:pt>
              </c:strCache>
            </c:strRef>
          </c:cat>
          <c:val>
            <c:numRef>
              <c:f>' Motivacion'!$L$6:$L$24</c:f>
              <c:numCache>
                <c:formatCode>0.0</c:formatCode>
                <c:ptCount val="19"/>
                <c:pt idx="0" formatCode="0.00">
                  <c:v>59.74545454545455</c:v>
                </c:pt>
                <c:pt idx="1">
                  <c:v>24.572727272727274</c:v>
                </c:pt>
                <c:pt idx="2" formatCode="0.00">
                  <c:v>15.436363636363637</c:v>
                </c:pt>
                <c:pt idx="3" formatCode="0.00">
                  <c:v>12.645454545454546</c:v>
                </c:pt>
                <c:pt idx="4" formatCode="0.00">
                  <c:v>9.954545454545455</c:v>
                </c:pt>
                <c:pt idx="5" formatCode="0.00">
                  <c:v>9.7363636363636363</c:v>
                </c:pt>
                <c:pt idx="6" formatCode="0.00">
                  <c:v>8.0090909090909079</c:v>
                </c:pt>
                <c:pt idx="7" formatCode="0.00">
                  <c:v>7.663636363636364</c:v>
                </c:pt>
                <c:pt idx="8" formatCode="0.00">
                  <c:v>7.4909090909090912</c:v>
                </c:pt>
                <c:pt idx="9" formatCode="0.00">
                  <c:v>7.3454545454545457</c:v>
                </c:pt>
                <c:pt idx="10">
                  <c:v>6.2181818181818178</c:v>
                </c:pt>
                <c:pt idx="11" formatCode="0.00">
                  <c:v>5.8636363636363642</c:v>
                </c:pt>
                <c:pt idx="12" formatCode="0.00">
                  <c:v>5.8636363636363642</c:v>
                </c:pt>
                <c:pt idx="13">
                  <c:v>5.3</c:v>
                </c:pt>
                <c:pt idx="14" formatCode="0.00">
                  <c:v>5.2727272727272725</c:v>
                </c:pt>
                <c:pt idx="15" formatCode="0.00">
                  <c:v>3.7545454545454549</c:v>
                </c:pt>
                <c:pt idx="16" formatCode="0.00">
                  <c:v>3.290909090909091</c:v>
                </c:pt>
                <c:pt idx="17" formatCode="0.00">
                  <c:v>3.1909090909090909</c:v>
                </c:pt>
                <c:pt idx="18" formatCode="0.00">
                  <c:v>2.7272727272727271</c:v>
                </c:pt>
              </c:numCache>
            </c:numRef>
          </c:val>
          <c:extLst>
            <c:ext xmlns:c16="http://schemas.microsoft.com/office/drawing/2014/chart" uri="{C3380CC4-5D6E-409C-BE32-E72D297353CC}">
              <c16:uniqueId val="{00000000-AAEC-4A31-9148-FD023C2D3FD5}"/>
            </c:ext>
          </c:extLst>
        </c:ser>
        <c:dLbls>
          <c:showLegendKey val="0"/>
          <c:showVal val="0"/>
          <c:showCatName val="0"/>
          <c:showSerName val="0"/>
          <c:showPercent val="0"/>
          <c:showBubbleSize val="0"/>
        </c:dLbls>
        <c:gapWidth val="30"/>
        <c:axId val="37836944"/>
        <c:axId val="37860336"/>
      </c:barChart>
      <c:barChart>
        <c:barDir val="bar"/>
        <c:grouping val="clustered"/>
        <c:varyColors val="0"/>
        <c:ser>
          <c:idx val="1"/>
          <c:order val="1"/>
          <c:tx>
            <c:strRef>
              <c:f>' Motivacion'!$M$5</c:f>
              <c:strCache>
                <c:ptCount val="1"/>
                <c:pt idx="0">
                  <c:v>var. 15/14</c:v>
                </c:pt>
              </c:strCache>
            </c:strRef>
          </c:tx>
          <c:spPr>
            <a:noFill/>
          </c:spPr>
          <c:invertIfNegative val="0"/>
          <c:cat>
            <c:strRef>
              <c:f>' Motivacion'!$J$6:$J$24</c:f>
              <c:strCache>
                <c:ptCount val="19"/>
                <c:pt idx="0">
                  <c:v>Clima</c:v>
                </c:pt>
                <c:pt idx="1">
                  <c:v>Sol</c:v>
                </c:pt>
                <c:pt idx="2">
                  <c:v>Precios</c:v>
                </c:pt>
                <c:pt idx="3">
                  <c:v>Accesibilidad/conectividad/destino cercano</c:v>
                </c:pt>
                <c:pt idx="4">
                  <c:v>Descanso/relax/tranquilidad</c:v>
                </c:pt>
                <c:pt idx="5">
                  <c:v>Naturaleza/paisajes</c:v>
                </c:pt>
                <c:pt idx="6">
                  <c:v>Fidelidad</c:v>
                </c:pt>
                <c:pt idx="7">
                  <c:v>Amabilidad/hospitalidad</c:v>
                </c:pt>
                <c:pt idx="8">
                  <c:v>Los atractivos del destino/lugares de interés</c:v>
                </c:pt>
                <c:pt idx="9">
                  <c:v>Características del alojamiento</c:v>
                </c:pt>
                <c:pt idx="10">
                  <c:v>Playa/arena</c:v>
                </c:pt>
                <c:pt idx="11">
                  <c:v>Mar/agua/océano</c:v>
                </c:pt>
                <c:pt idx="12">
                  <c:v>Visita a familiares/amigos</c:v>
                </c:pt>
                <c:pt idx="13">
                  <c:v>Gastronomía</c:v>
                </c:pt>
                <c:pt idx="14">
                  <c:v>Destino atractivo/bello</c:v>
                </c:pt>
                <c:pt idx="15">
                  <c:v>Actividades/ocio general</c:v>
                </c:pt>
                <c:pt idx="16">
                  <c:v>Buena oferta turística/servicios turísticos/calidad/prestaciones turísticas</c:v>
                </c:pt>
                <c:pt idx="17">
                  <c:v>El Teide</c:v>
                </c:pt>
                <c:pt idx="18">
                  <c:v>Alojamiento: disponibilidad</c:v>
                </c:pt>
              </c:strCache>
            </c:strRef>
          </c:cat>
          <c:val>
            <c:numRef>
              <c:f>' Motivacion'!$M$6:$M$24</c:f>
              <c:numCache>
                <c:formatCode>0%</c:formatCode>
                <c:ptCount val="19"/>
                <c:pt idx="0" formatCode="0.0%">
                  <c:v>1.9072724453403689E-2</c:v>
                </c:pt>
                <c:pt idx="1">
                  <c:v>1.8079096045197751E-2</c:v>
                </c:pt>
                <c:pt idx="2" formatCode="0.0%">
                  <c:v>-9.1006423982869289E-2</c:v>
                </c:pt>
                <c:pt idx="3" formatCode="0.0%">
                  <c:v>-5.374149659863936E-2</c:v>
                </c:pt>
                <c:pt idx="4" formatCode="0.0%">
                  <c:v>-9.9457504520795714E-3</c:v>
                </c:pt>
                <c:pt idx="5" formatCode="0.0%">
                  <c:v>-1.9230769230769273E-2</c:v>
                </c:pt>
                <c:pt idx="6" formatCode="0.0%">
                  <c:v>0.13530927835051521</c:v>
                </c:pt>
                <c:pt idx="7" formatCode="0.0%">
                  <c:v>2.3781212841855748E-3</c:v>
                </c:pt>
                <c:pt idx="8" formatCode="0.0%">
                  <c:v>-9.3509350935093494E-2</c:v>
                </c:pt>
                <c:pt idx="9" formatCode="0.0%">
                  <c:v>-2.0606060606060628E-2</c:v>
                </c:pt>
                <c:pt idx="10">
                  <c:v>-1.1560693641618602E-2</c:v>
                </c:pt>
                <c:pt idx="11" formatCode="0.0%">
                  <c:v>-0.11643835616438347</c:v>
                </c:pt>
                <c:pt idx="12" formatCode="0.0%">
                  <c:v>1.7350157728706739E-2</c:v>
                </c:pt>
                <c:pt idx="13" formatCode="0.0%">
                  <c:v>4.4802867383512579E-2</c:v>
                </c:pt>
                <c:pt idx="14" formatCode="0.0%">
                  <c:v>6.0329067641681888E-2</c:v>
                </c:pt>
                <c:pt idx="15" formatCode="0.0%">
                  <c:v>0.22916666666666674</c:v>
                </c:pt>
                <c:pt idx="16" formatCode="0.0%">
                  <c:v>2.2598870056497189E-2</c:v>
                </c:pt>
                <c:pt idx="17" formatCode="0.0%">
                  <c:v>0</c:v>
                </c:pt>
                <c:pt idx="18" formatCode="0.0%">
                  <c:v>-0.16201117318435754</c:v>
                </c:pt>
              </c:numCache>
            </c:numRef>
          </c:val>
          <c:extLst>
            <c:ext xmlns:c16="http://schemas.microsoft.com/office/drawing/2014/chart" uri="{C3380CC4-5D6E-409C-BE32-E72D297353CC}">
              <c16:uniqueId val="{00000001-AAEC-4A31-9148-FD023C2D3FD5}"/>
            </c:ext>
          </c:extLst>
        </c:ser>
        <c:dLbls>
          <c:showLegendKey val="0"/>
          <c:showVal val="0"/>
          <c:showCatName val="0"/>
          <c:showSerName val="0"/>
          <c:showPercent val="0"/>
          <c:showBubbleSize val="0"/>
        </c:dLbls>
        <c:gapWidth val="18"/>
        <c:axId val="37839120"/>
        <c:axId val="37838576"/>
      </c:barChart>
      <c:catAx>
        <c:axId val="37836944"/>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7860336"/>
        <c:crosses val="autoZero"/>
        <c:auto val="1"/>
        <c:lblAlgn val="ctr"/>
        <c:lblOffset val="0"/>
        <c:noMultiLvlLbl val="0"/>
      </c:catAx>
      <c:valAx>
        <c:axId val="37860336"/>
        <c:scaling>
          <c:orientation val="minMax"/>
        </c:scaling>
        <c:delete val="1"/>
        <c:axPos val="t"/>
        <c:numFmt formatCode="0.00" sourceLinked="1"/>
        <c:majorTickMark val="out"/>
        <c:minorTickMark val="none"/>
        <c:tickLblPos val="none"/>
        <c:crossAx val="37836944"/>
        <c:crosses val="autoZero"/>
        <c:crossBetween val="between"/>
      </c:valAx>
      <c:valAx>
        <c:axId val="37838576"/>
        <c:scaling>
          <c:orientation val="minMax"/>
        </c:scaling>
        <c:delete val="1"/>
        <c:axPos val="t"/>
        <c:numFmt formatCode="0.0%" sourceLinked="1"/>
        <c:majorTickMark val="out"/>
        <c:minorTickMark val="none"/>
        <c:tickLblPos val="none"/>
        <c:crossAx val="37839120"/>
        <c:crosses val="autoZero"/>
        <c:crossBetween val="between"/>
      </c:valAx>
      <c:catAx>
        <c:axId val="37839120"/>
        <c:scaling>
          <c:orientation val="maxMin"/>
        </c:scaling>
        <c:delete val="1"/>
        <c:axPos val="r"/>
        <c:numFmt formatCode="General" sourceLinked="1"/>
        <c:majorTickMark val="out"/>
        <c:minorTickMark val="none"/>
        <c:tickLblPos val="none"/>
        <c:crossAx val="37838576"/>
        <c:crosses val="max"/>
        <c:auto val="1"/>
        <c:lblAlgn val="ctr"/>
        <c:lblOffset val="100"/>
        <c:noMultiLvlLbl val="0"/>
      </c:catAx>
      <c:spPr>
        <a:noFill/>
      </c:spPr>
    </c:plotArea>
    <c:legend>
      <c:legendPos val="t"/>
      <c:legendEntry>
        <c:idx val="1"/>
        <c:delete val="1"/>
      </c:legendEntry>
      <c:layout>
        <c:manualLayout>
          <c:xMode val="edge"/>
          <c:yMode val="edge"/>
          <c:x val="0"/>
          <c:y val="7.2539608685277965E-2"/>
          <c:w val="0.17097280701754386"/>
          <c:h val="2.8754235266046289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723698830409355"/>
          <c:y val="0.135837922705314"/>
          <c:w val="0.65026111111111107"/>
          <c:h val="0.80293864734299514"/>
        </c:manualLayout>
      </c:layout>
      <c:barChart>
        <c:barDir val="bar"/>
        <c:grouping val="clustered"/>
        <c:varyColors val="0"/>
        <c:ser>
          <c:idx val="0"/>
          <c:order val="0"/>
          <c:tx>
            <c:strRef>
              <c:f>' Motivacion'!$L$5</c:f>
              <c:strCache>
                <c:ptCount val="1"/>
                <c:pt idx="0">
                  <c:v>2015</c:v>
                </c:pt>
              </c:strCache>
            </c:strRef>
          </c:tx>
          <c:spPr>
            <a:solidFill>
              <a:schemeClr val="accent6"/>
            </a:solidFill>
            <a:effectLst/>
            <a:scene3d>
              <a:camera prst="orthographicFront"/>
              <a:lightRig rig="threePt" dir="t"/>
            </a:scene3d>
            <a:sp3d/>
          </c:spPr>
          <c:invertIfNegative val="0"/>
          <c:dPt>
            <c:idx val="5"/>
            <c:invertIfNegative val="0"/>
            <c:bubble3D val="0"/>
            <c:extLst>
              <c:ext xmlns:c16="http://schemas.microsoft.com/office/drawing/2014/chart" uri="{C3380CC4-5D6E-409C-BE32-E72D297353CC}">
                <c16:uniqueId val="{00000000-A770-4C3A-BBA4-5AA48FF7FE2A}"/>
              </c:ext>
            </c:extLst>
          </c:dPt>
          <c:dLbls>
            <c:spPr>
              <a:noFill/>
              <a:ln>
                <a:noFill/>
              </a:ln>
              <a:effectLst/>
            </c:spPr>
            <c:txPr>
              <a:bodyPr/>
              <a:lstStyle/>
              <a:p>
                <a:pPr>
                  <a:defRPr sz="11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Motivacion'!$J$25:$J$50</c:f>
              <c:strCache>
                <c:ptCount val="26"/>
                <c:pt idx="0">
                  <c:v>Cultura/eventos culturales/costumbres</c:v>
                </c:pt>
                <c:pt idx="1">
                  <c:v>Senderismo</c:v>
                </c:pt>
                <c:pt idx="2">
                  <c:v>Recomendación</c:v>
                </c:pt>
                <c:pt idx="3">
                  <c:v>Turismo familiar</c:v>
                </c:pt>
                <c:pt idx="4">
                  <c:v>Seguridad</c:v>
                </c:pt>
                <c:pt idx="5">
                  <c:v>Loro parque</c:v>
                </c:pt>
                <c:pt idx="6">
                  <c:v>Nadar/baños</c:v>
                </c:pt>
                <c:pt idx="7">
                  <c:v>Disponibilidad viaje o servicios del viaje</c:v>
                </c:pt>
                <c:pt idx="8">
                  <c:v>Siam park</c:v>
                </c:pt>
                <c:pt idx="9">
                  <c:v>Ocio nocturno/ vida nocturna</c:v>
                </c:pt>
                <c:pt idx="10">
                  <c:v>Golf</c:v>
                </c:pt>
                <c:pt idx="11">
                  <c:v>Destino cuidado/limpio</c:v>
                </c:pt>
                <c:pt idx="12">
                  <c:v>Celebración/aniversarios</c:v>
                </c:pt>
                <c:pt idx="13">
                  <c:v>Medico/personales</c:v>
                </c:pt>
                <c:pt idx="14">
                  <c:v>Comercio/compras</c:v>
                </c:pt>
                <c:pt idx="15">
                  <c:v>Caminar/pasear</c:v>
                </c:pt>
                <c:pt idx="16">
                  <c:v>Deportes general</c:v>
                </c:pt>
                <c:pt idx="17">
                  <c:v>Profesional/negocios</c:v>
                </c:pt>
                <c:pt idx="18">
                  <c:v>Otros parques temáticos</c:v>
                </c:pt>
                <c:pt idx="19">
                  <c:v>Lugares específicos</c:v>
                </c:pt>
                <c:pt idx="20">
                  <c:v>Viaje en grupo</c:v>
                </c:pt>
                <c:pt idx="21">
                  <c:v>Turismo interior</c:v>
                </c:pt>
                <c:pt idx="22">
                  <c:v>Buceo/submarinismo</c:v>
                </c:pt>
                <c:pt idx="23">
                  <c:v>Surf/windsurf/kite surf</c:v>
                </c:pt>
                <c:pt idx="24">
                  <c:v>Premio/regalo</c:v>
                </c:pt>
                <c:pt idx="25">
                  <c:v>Visitar otra isla/viaje combinado</c:v>
                </c:pt>
              </c:strCache>
            </c:strRef>
          </c:cat>
          <c:val>
            <c:numRef>
              <c:f>' Motivacion'!$L$25:$L$50</c:f>
              <c:numCache>
                <c:formatCode>0.0</c:formatCode>
                <c:ptCount val="26"/>
                <c:pt idx="0">
                  <c:v>2.4909090909090907</c:v>
                </c:pt>
                <c:pt idx="1">
                  <c:v>2.1636363636363636</c:v>
                </c:pt>
                <c:pt idx="2">
                  <c:v>2.1545454545454543</c:v>
                </c:pt>
                <c:pt idx="3">
                  <c:v>1.6636363636363636</c:v>
                </c:pt>
                <c:pt idx="4">
                  <c:v>1.6363636363636365</c:v>
                </c:pt>
                <c:pt idx="5" formatCode="0.00">
                  <c:v>1.6181818181818182</c:v>
                </c:pt>
                <c:pt idx="6" formatCode="0.00">
                  <c:v>1.2</c:v>
                </c:pt>
                <c:pt idx="7" formatCode="0.00">
                  <c:v>1.1636363636363636</c:v>
                </c:pt>
                <c:pt idx="8">
                  <c:v>0.98181818181818181</c:v>
                </c:pt>
                <c:pt idx="9" formatCode="0.00">
                  <c:v>0.86363636363636365</c:v>
                </c:pt>
                <c:pt idx="10" formatCode="0.00">
                  <c:v>0.83636363636363631</c:v>
                </c:pt>
                <c:pt idx="11">
                  <c:v>0.78181818181818175</c:v>
                </c:pt>
                <c:pt idx="12" formatCode="0.00">
                  <c:v>0.74545454545454537</c:v>
                </c:pt>
                <c:pt idx="13" formatCode="0.00">
                  <c:v>0.73636363636363633</c:v>
                </c:pt>
                <c:pt idx="14" formatCode="0.00">
                  <c:v>0.64545454545454539</c:v>
                </c:pt>
                <c:pt idx="15" formatCode="0.00">
                  <c:v>0.62727272727272732</c:v>
                </c:pt>
                <c:pt idx="16" formatCode="0.00">
                  <c:v>0.42727272727272725</c:v>
                </c:pt>
                <c:pt idx="17">
                  <c:v>0.40909090909090912</c:v>
                </c:pt>
                <c:pt idx="18">
                  <c:v>0.4</c:v>
                </c:pt>
                <c:pt idx="19" formatCode="0.00">
                  <c:v>0.4</c:v>
                </c:pt>
                <c:pt idx="20">
                  <c:v>0.38181818181818183</c:v>
                </c:pt>
                <c:pt idx="21">
                  <c:v>0.35454545454545455</c:v>
                </c:pt>
                <c:pt idx="22" formatCode="0.00">
                  <c:v>0.33636363636363636</c:v>
                </c:pt>
                <c:pt idx="23">
                  <c:v>0.27272727272727276</c:v>
                </c:pt>
                <c:pt idx="24">
                  <c:v>0.23636363636363639</c:v>
                </c:pt>
                <c:pt idx="25">
                  <c:v>0.2</c:v>
                </c:pt>
              </c:numCache>
            </c:numRef>
          </c:val>
          <c:extLst>
            <c:ext xmlns:c16="http://schemas.microsoft.com/office/drawing/2014/chart" uri="{C3380CC4-5D6E-409C-BE32-E72D297353CC}">
              <c16:uniqueId val="{00000001-A770-4C3A-BBA4-5AA48FF7FE2A}"/>
            </c:ext>
          </c:extLst>
        </c:ser>
        <c:dLbls>
          <c:showLegendKey val="0"/>
          <c:showVal val="0"/>
          <c:showCatName val="0"/>
          <c:showSerName val="0"/>
          <c:showPercent val="0"/>
          <c:showBubbleSize val="0"/>
        </c:dLbls>
        <c:gapWidth val="30"/>
        <c:axId val="37858160"/>
        <c:axId val="37842928"/>
      </c:barChart>
      <c:barChart>
        <c:barDir val="bar"/>
        <c:grouping val="clustered"/>
        <c:varyColors val="0"/>
        <c:ser>
          <c:idx val="1"/>
          <c:order val="1"/>
          <c:tx>
            <c:strRef>
              <c:f>' Motivacion'!$M$5</c:f>
              <c:strCache>
                <c:ptCount val="1"/>
                <c:pt idx="0">
                  <c:v>var. 15/14</c:v>
                </c:pt>
              </c:strCache>
            </c:strRef>
          </c:tx>
          <c:spPr>
            <a:noFill/>
          </c:spPr>
          <c:invertIfNegative val="0"/>
          <c:dPt>
            <c:idx val="0"/>
            <c:invertIfNegative val="0"/>
            <c:bubble3D val="0"/>
            <c:extLst>
              <c:ext xmlns:c16="http://schemas.microsoft.com/office/drawing/2014/chart" uri="{C3380CC4-5D6E-409C-BE32-E72D297353CC}">
                <c16:uniqueId val="{00000002-A770-4C3A-BBA4-5AA48FF7FE2A}"/>
              </c:ext>
            </c:extLst>
          </c:dPt>
          <c:dPt>
            <c:idx val="5"/>
            <c:invertIfNegative val="0"/>
            <c:bubble3D val="0"/>
            <c:extLst>
              <c:ext xmlns:c16="http://schemas.microsoft.com/office/drawing/2014/chart" uri="{C3380CC4-5D6E-409C-BE32-E72D297353CC}">
                <c16:uniqueId val="{00000003-A770-4C3A-BBA4-5AA48FF7FE2A}"/>
              </c:ext>
            </c:extLst>
          </c:dPt>
          <c:dPt>
            <c:idx val="29"/>
            <c:invertIfNegative val="0"/>
            <c:bubble3D val="0"/>
            <c:extLst>
              <c:ext xmlns:c16="http://schemas.microsoft.com/office/drawing/2014/chart" uri="{C3380CC4-5D6E-409C-BE32-E72D297353CC}">
                <c16:uniqueId val="{00000004-A770-4C3A-BBA4-5AA48FF7FE2A}"/>
              </c:ext>
            </c:extLst>
          </c:dPt>
          <c:dPt>
            <c:idx val="32"/>
            <c:invertIfNegative val="0"/>
            <c:bubble3D val="0"/>
            <c:extLst>
              <c:ext xmlns:c16="http://schemas.microsoft.com/office/drawing/2014/chart" uri="{C3380CC4-5D6E-409C-BE32-E72D297353CC}">
                <c16:uniqueId val="{00000005-A770-4C3A-BBA4-5AA48FF7FE2A}"/>
              </c:ext>
            </c:extLst>
          </c:dPt>
          <c:dPt>
            <c:idx val="33"/>
            <c:invertIfNegative val="0"/>
            <c:bubble3D val="0"/>
            <c:extLst>
              <c:ext xmlns:c16="http://schemas.microsoft.com/office/drawing/2014/chart" uri="{C3380CC4-5D6E-409C-BE32-E72D297353CC}">
                <c16:uniqueId val="{00000006-A770-4C3A-BBA4-5AA48FF7FE2A}"/>
              </c:ext>
            </c:extLst>
          </c:dPt>
          <c:dPt>
            <c:idx val="34"/>
            <c:invertIfNegative val="0"/>
            <c:bubble3D val="0"/>
            <c:extLst>
              <c:ext xmlns:c16="http://schemas.microsoft.com/office/drawing/2014/chart" uri="{C3380CC4-5D6E-409C-BE32-E72D297353CC}">
                <c16:uniqueId val="{00000007-A770-4C3A-BBA4-5AA48FF7FE2A}"/>
              </c:ext>
            </c:extLst>
          </c:dPt>
          <c:dPt>
            <c:idx val="35"/>
            <c:invertIfNegative val="0"/>
            <c:bubble3D val="0"/>
            <c:extLst>
              <c:ext xmlns:c16="http://schemas.microsoft.com/office/drawing/2014/chart" uri="{C3380CC4-5D6E-409C-BE32-E72D297353CC}">
                <c16:uniqueId val="{00000008-A770-4C3A-BBA4-5AA48FF7FE2A}"/>
              </c:ext>
            </c:extLst>
          </c:dPt>
          <c:dPt>
            <c:idx val="36"/>
            <c:invertIfNegative val="0"/>
            <c:bubble3D val="0"/>
            <c:extLst>
              <c:ext xmlns:c16="http://schemas.microsoft.com/office/drawing/2014/chart" uri="{C3380CC4-5D6E-409C-BE32-E72D297353CC}">
                <c16:uniqueId val="{00000009-A770-4C3A-BBA4-5AA48FF7FE2A}"/>
              </c:ext>
            </c:extLst>
          </c:dPt>
          <c:dPt>
            <c:idx val="37"/>
            <c:invertIfNegative val="0"/>
            <c:bubble3D val="0"/>
            <c:extLst>
              <c:ext xmlns:c16="http://schemas.microsoft.com/office/drawing/2014/chart" uri="{C3380CC4-5D6E-409C-BE32-E72D297353CC}">
                <c16:uniqueId val="{0000000A-A770-4C3A-BBA4-5AA48FF7FE2A}"/>
              </c:ext>
            </c:extLst>
          </c:dPt>
          <c:dPt>
            <c:idx val="38"/>
            <c:invertIfNegative val="0"/>
            <c:bubble3D val="0"/>
            <c:extLst>
              <c:ext xmlns:c16="http://schemas.microsoft.com/office/drawing/2014/chart" uri="{C3380CC4-5D6E-409C-BE32-E72D297353CC}">
                <c16:uniqueId val="{0000000B-A770-4C3A-BBA4-5AA48FF7FE2A}"/>
              </c:ext>
            </c:extLst>
          </c:dPt>
          <c:dPt>
            <c:idx val="39"/>
            <c:invertIfNegative val="0"/>
            <c:bubble3D val="0"/>
            <c:extLst>
              <c:ext xmlns:c16="http://schemas.microsoft.com/office/drawing/2014/chart" uri="{C3380CC4-5D6E-409C-BE32-E72D297353CC}">
                <c16:uniqueId val="{0000000C-A770-4C3A-BBA4-5AA48FF7FE2A}"/>
              </c:ext>
            </c:extLst>
          </c:dPt>
          <c:cat>
            <c:strRef>
              <c:f>' Motivacion'!$J$25:$J$56</c:f>
              <c:strCache>
                <c:ptCount val="32"/>
                <c:pt idx="0">
                  <c:v>Cultura/eventos culturales/costumbres</c:v>
                </c:pt>
                <c:pt idx="1">
                  <c:v>Senderismo</c:v>
                </c:pt>
                <c:pt idx="2">
                  <c:v>Recomendación</c:v>
                </c:pt>
                <c:pt idx="3">
                  <c:v>Turismo familiar</c:v>
                </c:pt>
                <c:pt idx="4">
                  <c:v>Seguridad</c:v>
                </c:pt>
                <c:pt idx="5">
                  <c:v>Loro parque</c:v>
                </c:pt>
                <c:pt idx="6">
                  <c:v>Nadar/baños</c:v>
                </c:pt>
                <c:pt idx="7">
                  <c:v>Disponibilidad viaje o servicios del viaje</c:v>
                </c:pt>
                <c:pt idx="8">
                  <c:v>Siam park</c:v>
                </c:pt>
                <c:pt idx="9">
                  <c:v>Ocio nocturno/ vida nocturna</c:v>
                </c:pt>
                <c:pt idx="10">
                  <c:v>Golf</c:v>
                </c:pt>
                <c:pt idx="11">
                  <c:v>Destino cuidado/limpio</c:v>
                </c:pt>
                <c:pt idx="12">
                  <c:v>Celebración/aniversarios</c:v>
                </c:pt>
                <c:pt idx="13">
                  <c:v>Medico/personales</c:v>
                </c:pt>
                <c:pt idx="14">
                  <c:v>Comercio/compras</c:v>
                </c:pt>
                <c:pt idx="15">
                  <c:v>Caminar/pasear</c:v>
                </c:pt>
                <c:pt idx="16">
                  <c:v>Deportes general</c:v>
                </c:pt>
                <c:pt idx="17">
                  <c:v>Profesional/negocios</c:v>
                </c:pt>
                <c:pt idx="18">
                  <c:v>Otros parques temáticos</c:v>
                </c:pt>
                <c:pt idx="19">
                  <c:v>Lugares específicos</c:v>
                </c:pt>
                <c:pt idx="20">
                  <c:v>Viaje en grupo</c:v>
                </c:pt>
                <c:pt idx="21">
                  <c:v>Turismo interior</c:v>
                </c:pt>
                <c:pt idx="22">
                  <c:v>Buceo/submarinismo</c:v>
                </c:pt>
                <c:pt idx="23">
                  <c:v>Surf/windsurf/kite surf</c:v>
                </c:pt>
                <c:pt idx="24">
                  <c:v>Premio/regalo</c:v>
                </c:pt>
                <c:pt idx="25">
                  <c:v>Visitar otra isla/viaje combinado</c:v>
                </c:pt>
                <c:pt idx="26">
                  <c:v>Observación cetáceos</c:v>
                </c:pt>
                <c:pt idx="27">
                  <c:v>Otros</c:v>
                </c:pt>
                <c:pt idx="28">
                  <c:v>Bike</c:v>
                </c:pt>
                <c:pt idx="29">
                  <c:v>Formación/estudios</c:v>
                </c:pt>
                <c:pt idx="30">
                  <c:v>Decisión de otra persona</c:v>
                </c:pt>
                <c:pt idx="31">
                  <c:v>Accesibilidad discapacitados/sin barreras arquitectonicas</c:v>
                </c:pt>
              </c:strCache>
            </c:strRef>
          </c:cat>
          <c:val>
            <c:numRef>
              <c:f>' Motivacion'!$M$25:$M$56</c:f>
              <c:numCache>
                <c:formatCode>0.0%</c:formatCode>
                <c:ptCount val="32"/>
                <c:pt idx="0">
                  <c:v>0.28638497652582151</c:v>
                </c:pt>
                <c:pt idx="1">
                  <c:v>-0.13768115942028991</c:v>
                </c:pt>
                <c:pt idx="2" formatCode="0%">
                  <c:v>-0.14748201438848929</c:v>
                </c:pt>
                <c:pt idx="3" formatCode="0%">
                  <c:v>0.36567164179104461</c:v>
                </c:pt>
                <c:pt idx="4" formatCode="0%">
                  <c:v>0.59292035398230092</c:v>
                </c:pt>
                <c:pt idx="5">
                  <c:v>9.8765432098765427E-2</c:v>
                </c:pt>
                <c:pt idx="6">
                  <c:v>-7.5187969924811471E-3</c:v>
                </c:pt>
                <c:pt idx="7">
                  <c:v>-4.4776119402985204E-2</c:v>
                </c:pt>
                <c:pt idx="8" formatCode="0%">
                  <c:v>0.22727272727272729</c:v>
                </c:pt>
                <c:pt idx="9">
                  <c:v>-8.6538461538461564E-2</c:v>
                </c:pt>
                <c:pt idx="10">
                  <c:v>9.5238095238095122E-2</c:v>
                </c:pt>
                <c:pt idx="11">
                  <c:v>0.24637681159420266</c:v>
                </c:pt>
                <c:pt idx="12">
                  <c:v>-0.2743362831858408</c:v>
                </c:pt>
                <c:pt idx="13">
                  <c:v>0.44642857142857162</c:v>
                </c:pt>
                <c:pt idx="14">
                  <c:v>0.22413793103448265</c:v>
                </c:pt>
                <c:pt idx="15">
                  <c:v>0</c:v>
                </c:pt>
                <c:pt idx="16">
                  <c:v>0</c:v>
                </c:pt>
                <c:pt idx="17" formatCode="0%">
                  <c:v>-0.21052631578947367</c:v>
                </c:pt>
                <c:pt idx="18" formatCode="0%">
                  <c:v>4.7619047619047672E-2</c:v>
                </c:pt>
                <c:pt idx="19">
                  <c:v>-0.16981132075471694</c:v>
                </c:pt>
                <c:pt idx="20" formatCode="0%">
                  <c:v>-0.17647058823529405</c:v>
                </c:pt>
                <c:pt idx="21" formatCode="0%">
                  <c:v>0.30000000000000004</c:v>
                </c:pt>
                <c:pt idx="22">
                  <c:v>0.19354838709677424</c:v>
                </c:pt>
                <c:pt idx="23" formatCode="0%">
                  <c:v>-0.16666666666666652</c:v>
                </c:pt>
                <c:pt idx="24" formatCode="0%">
                  <c:v>-0.10344827586206884</c:v>
                </c:pt>
                <c:pt idx="25" formatCode="0%">
                  <c:v>0.22222222222222232</c:v>
                </c:pt>
                <c:pt idx="26">
                  <c:v>5.0000000000000044E-2</c:v>
                </c:pt>
                <c:pt idx="27">
                  <c:v>0.61538461538461542</c:v>
                </c:pt>
                <c:pt idx="28" formatCode="0%">
                  <c:v>-9.0909090909090939E-2</c:v>
                </c:pt>
                <c:pt idx="29">
                  <c:v>-0.58333333333333326</c:v>
                </c:pt>
                <c:pt idx="30">
                  <c:v>1.25</c:v>
                </c:pt>
                <c:pt idx="31">
                  <c:v>0.30769230769230771</c:v>
                </c:pt>
              </c:numCache>
            </c:numRef>
          </c:val>
          <c:extLst>
            <c:ext xmlns:c16="http://schemas.microsoft.com/office/drawing/2014/chart" uri="{C3380CC4-5D6E-409C-BE32-E72D297353CC}">
              <c16:uniqueId val="{0000000D-A770-4C3A-BBA4-5AA48FF7FE2A}"/>
            </c:ext>
          </c:extLst>
        </c:ser>
        <c:dLbls>
          <c:showLegendKey val="0"/>
          <c:showVal val="0"/>
          <c:showCatName val="0"/>
          <c:showSerName val="0"/>
          <c:showPercent val="0"/>
          <c:showBubbleSize val="0"/>
        </c:dLbls>
        <c:gapWidth val="18"/>
        <c:axId val="37746096"/>
        <c:axId val="37753168"/>
      </c:barChart>
      <c:catAx>
        <c:axId val="37858160"/>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7842928"/>
        <c:crosses val="autoZero"/>
        <c:auto val="1"/>
        <c:lblAlgn val="ctr"/>
        <c:lblOffset val="0"/>
        <c:noMultiLvlLbl val="0"/>
      </c:catAx>
      <c:valAx>
        <c:axId val="37842928"/>
        <c:scaling>
          <c:orientation val="minMax"/>
        </c:scaling>
        <c:delete val="1"/>
        <c:axPos val="t"/>
        <c:numFmt formatCode="0.0" sourceLinked="1"/>
        <c:majorTickMark val="out"/>
        <c:minorTickMark val="none"/>
        <c:tickLblPos val="none"/>
        <c:crossAx val="37858160"/>
        <c:crosses val="autoZero"/>
        <c:crossBetween val="between"/>
      </c:valAx>
      <c:valAx>
        <c:axId val="37753168"/>
        <c:scaling>
          <c:orientation val="minMax"/>
        </c:scaling>
        <c:delete val="1"/>
        <c:axPos val="t"/>
        <c:numFmt formatCode="0.0%" sourceLinked="1"/>
        <c:majorTickMark val="out"/>
        <c:minorTickMark val="none"/>
        <c:tickLblPos val="none"/>
        <c:crossAx val="37746096"/>
        <c:crosses val="autoZero"/>
        <c:crossBetween val="between"/>
      </c:valAx>
      <c:catAx>
        <c:axId val="37746096"/>
        <c:scaling>
          <c:orientation val="maxMin"/>
        </c:scaling>
        <c:delete val="1"/>
        <c:axPos val="r"/>
        <c:numFmt formatCode="General" sourceLinked="1"/>
        <c:majorTickMark val="out"/>
        <c:minorTickMark val="none"/>
        <c:tickLblPos val="none"/>
        <c:crossAx val="37753168"/>
        <c:crosses val="max"/>
        <c:auto val="1"/>
        <c:lblAlgn val="ctr"/>
        <c:lblOffset val="100"/>
        <c:noMultiLvlLbl val="0"/>
      </c:catAx>
      <c:spPr>
        <a:noFill/>
      </c:spPr>
    </c:plotArea>
    <c:legend>
      <c:legendPos val="t"/>
      <c:legendEntry>
        <c:idx val="1"/>
        <c:delete val="1"/>
      </c:legendEntry>
      <c:layout>
        <c:manualLayout>
          <c:xMode val="edge"/>
          <c:yMode val="edge"/>
          <c:x val="0"/>
          <c:y val="7.5569911715580987E-2"/>
          <c:w val="0.29351670400471341"/>
          <c:h val="2.8754235266046289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792415486759475"/>
          <c:y val="0.13859569773099514"/>
          <c:w val="0.48376571547101421"/>
          <c:h val="0.80018078027452832"/>
        </c:manualLayout>
      </c:layout>
      <c:barChart>
        <c:barDir val="bar"/>
        <c:grouping val="clustered"/>
        <c:varyColors val="0"/>
        <c:ser>
          <c:idx val="0"/>
          <c:order val="0"/>
          <c:tx>
            <c:strRef>
              <c:f>'Aspectos negativos'!$D$40</c:f>
              <c:strCache>
                <c:ptCount val="1"/>
                <c:pt idx="0">
                  <c:v>2015</c:v>
                </c:pt>
              </c:strCache>
            </c:strRef>
          </c:tx>
          <c:spPr>
            <a:solidFill>
              <a:schemeClr val="accent6"/>
            </a:solidFill>
            <a:effectLst/>
            <a:scene3d>
              <a:camera prst="orthographicFront"/>
              <a:lightRig rig="threePt" dir="t"/>
            </a:scene3d>
            <a:sp3d/>
          </c:spPr>
          <c:invertIfNegative val="0"/>
          <c:dPt>
            <c:idx val="0"/>
            <c:invertIfNegative val="0"/>
            <c:bubble3D val="0"/>
            <c:extLst>
              <c:ext xmlns:c16="http://schemas.microsoft.com/office/drawing/2014/chart" uri="{C3380CC4-5D6E-409C-BE32-E72D297353CC}">
                <c16:uniqueId val="{00000000-703B-4EEE-A4B7-CD855910538F}"/>
              </c:ext>
            </c:extLst>
          </c:dPt>
          <c:dPt>
            <c:idx val="6"/>
            <c:invertIfNegative val="0"/>
            <c:bubble3D val="0"/>
            <c:extLst>
              <c:ext xmlns:c16="http://schemas.microsoft.com/office/drawing/2014/chart" uri="{C3380CC4-5D6E-409C-BE32-E72D297353CC}">
                <c16:uniqueId val="{00000001-703B-4EEE-A4B7-CD855910538F}"/>
              </c:ext>
            </c:extLst>
          </c:dPt>
          <c:dPt>
            <c:idx val="12"/>
            <c:invertIfNegative val="0"/>
            <c:bubble3D val="0"/>
            <c:extLst>
              <c:ext xmlns:c16="http://schemas.microsoft.com/office/drawing/2014/chart" uri="{C3380CC4-5D6E-409C-BE32-E72D297353CC}">
                <c16:uniqueId val="{00000002-703B-4EEE-A4B7-CD855910538F}"/>
              </c:ext>
            </c:extLst>
          </c:dPt>
          <c:dLbls>
            <c:dLbl>
              <c:idx val="6"/>
              <c:layout>
                <c:manualLayout>
                  <c:x val="1.7004838915503499E-3"/>
                  <c:y val="2.14630914921504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3B-4EEE-A4B7-CD855910538F}"/>
                </c:ext>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'Aspectos negativos'!$B$41:$B$59</c:f>
              <c:strCache>
                <c:ptCount val="19"/>
                <c:pt idx="0">
                  <c:v>Alojamiento</c:v>
                </c:pt>
                <c:pt idx="1">
                  <c:v>Venta callejera</c:v>
                </c:pt>
                <c:pt idx="2">
                  <c:v>Medioambiente urbano</c:v>
                </c:pt>
                <c:pt idx="3">
                  <c:v>Clima</c:v>
                </c:pt>
                <c:pt idx="4">
                  <c:v>Aeropuertos</c:v>
                </c:pt>
                <c:pt idx="5">
                  <c:v>Carreteras y tráfico urbano</c:v>
                </c:pt>
                <c:pt idx="6">
                  <c:v>Actividades realizadas en sus vacaciones</c:v>
                </c:pt>
                <c:pt idx="7">
                  <c:v>Calidad de los restaurantes y pub</c:v>
                </c:pt>
                <c:pt idx="8">
                  <c:v>Infraestructura urbana</c:v>
                </c:pt>
                <c:pt idx="9">
                  <c:v>Playas-mar</c:v>
                </c:pt>
                <c:pt idx="10">
                  <c:v>Transporte público (taxis, autobuses)</c:v>
                </c:pt>
                <c:pt idx="11">
                  <c:v>Tenerife en general </c:v>
                </c:pt>
                <c:pt idx="12">
                  <c:v>Resto de comercio</c:v>
                </c:pt>
                <c:pt idx="13">
                  <c:v>Masificación</c:v>
                </c:pt>
                <c:pt idx="14">
                  <c:v>Percepción de inseguridad</c:v>
                </c:pt>
                <c:pt idx="15">
                  <c:v>Información y comunicación</c:v>
                </c:pt>
                <c:pt idx="16">
                  <c:v>Naturaleza, paisaje natural</c:v>
                </c:pt>
                <c:pt idx="17">
                  <c:v>Identidad</c:v>
                </c:pt>
                <c:pt idx="18">
                  <c:v>Servicio de alquiler coches</c:v>
                </c:pt>
              </c:strCache>
            </c:strRef>
          </c:cat>
          <c:val>
            <c:numRef>
              <c:f>'Aspectos negativos'!$D$41:$D$59</c:f>
              <c:numCache>
                <c:formatCode>0.00</c:formatCode>
                <c:ptCount val="19"/>
                <c:pt idx="0">
                  <c:v>16.890909090909091</c:v>
                </c:pt>
                <c:pt idx="1">
                  <c:v>9.036363636363637</c:v>
                </c:pt>
                <c:pt idx="2">
                  <c:v>8.872727272727273</c:v>
                </c:pt>
                <c:pt idx="3">
                  <c:v>8.3909090909090907</c:v>
                </c:pt>
                <c:pt idx="4">
                  <c:v>5.8909090909090907</c:v>
                </c:pt>
                <c:pt idx="5">
                  <c:v>4.3454545454545457</c:v>
                </c:pt>
                <c:pt idx="6">
                  <c:v>4.0909090909090908</c:v>
                </c:pt>
                <c:pt idx="7">
                  <c:v>3.9727272727272731</c:v>
                </c:pt>
                <c:pt idx="8">
                  <c:v>3.7363636363636363</c:v>
                </c:pt>
                <c:pt idx="9">
                  <c:v>3.1636363636363636</c:v>
                </c:pt>
                <c:pt idx="10">
                  <c:v>2.9909090909090907</c:v>
                </c:pt>
                <c:pt idx="11">
                  <c:v>2.8090909090909091</c:v>
                </c:pt>
                <c:pt idx="12">
                  <c:v>1.9363636363636365</c:v>
                </c:pt>
                <c:pt idx="13">
                  <c:v>1.7999999999999998</c:v>
                </c:pt>
                <c:pt idx="14">
                  <c:v>1.7000000000000002</c:v>
                </c:pt>
                <c:pt idx="15">
                  <c:v>1.4636363636363636</c:v>
                </c:pt>
                <c:pt idx="16">
                  <c:v>1.009090909090909</c:v>
                </c:pt>
                <c:pt idx="17">
                  <c:v>0.88181818181818183</c:v>
                </c:pt>
                <c:pt idx="18">
                  <c:v>0.81818181818181823</c:v>
                </c:pt>
              </c:numCache>
            </c:numRef>
          </c:val>
          <c:extLst>
            <c:ext xmlns:c16="http://schemas.microsoft.com/office/drawing/2014/chart" uri="{C3380CC4-5D6E-409C-BE32-E72D297353CC}">
              <c16:uniqueId val="{00000003-703B-4EEE-A4B7-CD855910538F}"/>
            </c:ext>
          </c:extLst>
        </c:ser>
        <c:dLbls>
          <c:showLegendKey val="0"/>
          <c:showVal val="0"/>
          <c:showCatName val="0"/>
          <c:showSerName val="0"/>
          <c:showPercent val="0"/>
          <c:showBubbleSize val="0"/>
        </c:dLbls>
        <c:gapWidth val="30"/>
        <c:axId val="37735216"/>
        <c:axId val="37750992"/>
      </c:barChart>
      <c:barChart>
        <c:barDir val="bar"/>
        <c:grouping val="clustered"/>
        <c:varyColors val="0"/>
        <c:ser>
          <c:idx val="1"/>
          <c:order val="1"/>
          <c:tx>
            <c:strRef>
              <c:f>'Aspectos negativos'!$E$40</c:f>
              <c:strCache>
                <c:ptCount val="1"/>
                <c:pt idx="0">
                  <c:v>var. 15/14</c:v>
                </c:pt>
              </c:strCache>
            </c:strRef>
          </c:tx>
          <c:spPr>
            <a:solidFill>
              <a:schemeClr val="bg1">
                <a:lumMod val="75000"/>
              </a:schemeClr>
            </a:solidFill>
          </c:spPr>
          <c:invertIfNegative val="0"/>
          <c:dPt>
            <c:idx val="0"/>
            <c:invertIfNegative val="0"/>
            <c:bubble3D val="0"/>
            <c:spPr>
              <a:noFill/>
            </c:spPr>
            <c:extLst>
              <c:ext xmlns:c16="http://schemas.microsoft.com/office/drawing/2014/chart" uri="{C3380CC4-5D6E-409C-BE32-E72D297353CC}">
                <c16:uniqueId val="{00000005-703B-4EEE-A4B7-CD855910538F}"/>
              </c:ext>
            </c:extLst>
          </c:dPt>
          <c:dPt>
            <c:idx val="1"/>
            <c:invertIfNegative val="0"/>
            <c:bubble3D val="0"/>
            <c:spPr>
              <a:noFill/>
            </c:spPr>
            <c:extLst>
              <c:ext xmlns:c16="http://schemas.microsoft.com/office/drawing/2014/chart" uri="{C3380CC4-5D6E-409C-BE32-E72D297353CC}">
                <c16:uniqueId val="{00000007-703B-4EEE-A4B7-CD855910538F}"/>
              </c:ext>
            </c:extLst>
          </c:dPt>
          <c:dPt>
            <c:idx val="2"/>
            <c:invertIfNegative val="0"/>
            <c:bubble3D val="0"/>
            <c:spPr>
              <a:noFill/>
            </c:spPr>
            <c:extLst>
              <c:ext xmlns:c16="http://schemas.microsoft.com/office/drawing/2014/chart" uri="{C3380CC4-5D6E-409C-BE32-E72D297353CC}">
                <c16:uniqueId val="{00000009-703B-4EEE-A4B7-CD855910538F}"/>
              </c:ext>
            </c:extLst>
          </c:dPt>
          <c:dPt>
            <c:idx val="3"/>
            <c:invertIfNegative val="0"/>
            <c:bubble3D val="0"/>
            <c:spPr>
              <a:noFill/>
            </c:spPr>
            <c:extLst>
              <c:ext xmlns:c16="http://schemas.microsoft.com/office/drawing/2014/chart" uri="{C3380CC4-5D6E-409C-BE32-E72D297353CC}">
                <c16:uniqueId val="{0000000B-703B-4EEE-A4B7-CD855910538F}"/>
              </c:ext>
            </c:extLst>
          </c:dPt>
          <c:dPt>
            <c:idx val="4"/>
            <c:invertIfNegative val="0"/>
            <c:bubble3D val="0"/>
            <c:spPr>
              <a:noFill/>
            </c:spPr>
            <c:extLst>
              <c:ext xmlns:c16="http://schemas.microsoft.com/office/drawing/2014/chart" uri="{C3380CC4-5D6E-409C-BE32-E72D297353CC}">
                <c16:uniqueId val="{0000000D-703B-4EEE-A4B7-CD855910538F}"/>
              </c:ext>
            </c:extLst>
          </c:dPt>
          <c:dPt>
            <c:idx val="5"/>
            <c:invertIfNegative val="0"/>
            <c:bubble3D val="0"/>
            <c:spPr>
              <a:noFill/>
            </c:spPr>
            <c:extLst>
              <c:ext xmlns:c16="http://schemas.microsoft.com/office/drawing/2014/chart" uri="{C3380CC4-5D6E-409C-BE32-E72D297353CC}">
                <c16:uniqueId val="{0000000F-703B-4EEE-A4B7-CD855910538F}"/>
              </c:ext>
            </c:extLst>
          </c:dPt>
          <c:dPt>
            <c:idx val="6"/>
            <c:invertIfNegative val="0"/>
            <c:bubble3D val="0"/>
            <c:spPr>
              <a:noFill/>
            </c:spPr>
            <c:extLst>
              <c:ext xmlns:c16="http://schemas.microsoft.com/office/drawing/2014/chart" uri="{C3380CC4-5D6E-409C-BE32-E72D297353CC}">
                <c16:uniqueId val="{00000011-703B-4EEE-A4B7-CD855910538F}"/>
              </c:ext>
            </c:extLst>
          </c:dPt>
          <c:dPt>
            <c:idx val="7"/>
            <c:invertIfNegative val="0"/>
            <c:bubble3D val="0"/>
            <c:spPr>
              <a:noFill/>
            </c:spPr>
            <c:extLst>
              <c:ext xmlns:c16="http://schemas.microsoft.com/office/drawing/2014/chart" uri="{C3380CC4-5D6E-409C-BE32-E72D297353CC}">
                <c16:uniqueId val="{00000013-703B-4EEE-A4B7-CD855910538F}"/>
              </c:ext>
            </c:extLst>
          </c:dPt>
          <c:dPt>
            <c:idx val="8"/>
            <c:invertIfNegative val="0"/>
            <c:bubble3D val="0"/>
            <c:spPr>
              <a:noFill/>
            </c:spPr>
            <c:extLst>
              <c:ext xmlns:c16="http://schemas.microsoft.com/office/drawing/2014/chart" uri="{C3380CC4-5D6E-409C-BE32-E72D297353CC}">
                <c16:uniqueId val="{00000015-703B-4EEE-A4B7-CD855910538F}"/>
              </c:ext>
            </c:extLst>
          </c:dPt>
          <c:dPt>
            <c:idx val="9"/>
            <c:invertIfNegative val="0"/>
            <c:bubble3D val="0"/>
            <c:spPr>
              <a:noFill/>
            </c:spPr>
            <c:extLst>
              <c:ext xmlns:c16="http://schemas.microsoft.com/office/drawing/2014/chart" uri="{C3380CC4-5D6E-409C-BE32-E72D297353CC}">
                <c16:uniqueId val="{00000017-703B-4EEE-A4B7-CD855910538F}"/>
              </c:ext>
            </c:extLst>
          </c:dPt>
          <c:dPt>
            <c:idx val="10"/>
            <c:invertIfNegative val="0"/>
            <c:bubble3D val="0"/>
            <c:spPr>
              <a:noFill/>
            </c:spPr>
            <c:extLst>
              <c:ext xmlns:c16="http://schemas.microsoft.com/office/drawing/2014/chart" uri="{C3380CC4-5D6E-409C-BE32-E72D297353CC}">
                <c16:uniqueId val="{00000019-703B-4EEE-A4B7-CD855910538F}"/>
              </c:ext>
            </c:extLst>
          </c:dPt>
          <c:dPt>
            <c:idx val="11"/>
            <c:invertIfNegative val="0"/>
            <c:bubble3D val="0"/>
            <c:spPr>
              <a:noFill/>
            </c:spPr>
            <c:extLst>
              <c:ext xmlns:c16="http://schemas.microsoft.com/office/drawing/2014/chart" uri="{C3380CC4-5D6E-409C-BE32-E72D297353CC}">
                <c16:uniqueId val="{0000001B-703B-4EEE-A4B7-CD855910538F}"/>
              </c:ext>
            </c:extLst>
          </c:dPt>
          <c:dPt>
            <c:idx val="12"/>
            <c:invertIfNegative val="0"/>
            <c:bubble3D val="0"/>
            <c:spPr>
              <a:noFill/>
            </c:spPr>
            <c:extLst>
              <c:ext xmlns:c16="http://schemas.microsoft.com/office/drawing/2014/chart" uri="{C3380CC4-5D6E-409C-BE32-E72D297353CC}">
                <c16:uniqueId val="{0000001D-703B-4EEE-A4B7-CD855910538F}"/>
              </c:ext>
            </c:extLst>
          </c:dPt>
          <c:dPt>
            <c:idx val="13"/>
            <c:invertIfNegative val="0"/>
            <c:bubble3D val="0"/>
            <c:spPr>
              <a:noFill/>
            </c:spPr>
            <c:extLst>
              <c:ext xmlns:c16="http://schemas.microsoft.com/office/drawing/2014/chart" uri="{C3380CC4-5D6E-409C-BE32-E72D297353CC}">
                <c16:uniqueId val="{0000001F-703B-4EEE-A4B7-CD855910538F}"/>
              </c:ext>
            </c:extLst>
          </c:dPt>
          <c:dPt>
            <c:idx val="14"/>
            <c:invertIfNegative val="0"/>
            <c:bubble3D val="0"/>
            <c:spPr>
              <a:noFill/>
            </c:spPr>
            <c:extLst>
              <c:ext xmlns:c16="http://schemas.microsoft.com/office/drawing/2014/chart" uri="{C3380CC4-5D6E-409C-BE32-E72D297353CC}">
                <c16:uniqueId val="{00000021-703B-4EEE-A4B7-CD855910538F}"/>
              </c:ext>
            </c:extLst>
          </c:dPt>
          <c:dPt>
            <c:idx val="15"/>
            <c:invertIfNegative val="0"/>
            <c:bubble3D val="0"/>
            <c:spPr>
              <a:noFill/>
            </c:spPr>
            <c:extLst>
              <c:ext xmlns:c16="http://schemas.microsoft.com/office/drawing/2014/chart" uri="{C3380CC4-5D6E-409C-BE32-E72D297353CC}">
                <c16:uniqueId val="{00000023-703B-4EEE-A4B7-CD855910538F}"/>
              </c:ext>
            </c:extLst>
          </c:dPt>
          <c:dPt>
            <c:idx val="16"/>
            <c:invertIfNegative val="0"/>
            <c:bubble3D val="0"/>
            <c:spPr>
              <a:noFill/>
            </c:spPr>
            <c:extLst>
              <c:ext xmlns:c16="http://schemas.microsoft.com/office/drawing/2014/chart" uri="{C3380CC4-5D6E-409C-BE32-E72D297353CC}">
                <c16:uniqueId val="{00000025-703B-4EEE-A4B7-CD855910538F}"/>
              </c:ext>
            </c:extLst>
          </c:dPt>
          <c:dPt>
            <c:idx val="17"/>
            <c:invertIfNegative val="0"/>
            <c:bubble3D val="0"/>
            <c:spPr>
              <a:noFill/>
            </c:spPr>
            <c:extLst>
              <c:ext xmlns:c16="http://schemas.microsoft.com/office/drawing/2014/chart" uri="{C3380CC4-5D6E-409C-BE32-E72D297353CC}">
                <c16:uniqueId val="{00000027-703B-4EEE-A4B7-CD855910538F}"/>
              </c:ext>
            </c:extLst>
          </c:dPt>
          <c:dPt>
            <c:idx val="18"/>
            <c:invertIfNegative val="0"/>
            <c:bubble3D val="0"/>
            <c:spPr>
              <a:noFill/>
            </c:spPr>
            <c:extLst>
              <c:ext xmlns:c16="http://schemas.microsoft.com/office/drawing/2014/chart" uri="{C3380CC4-5D6E-409C-BE32-E72D297353CC}">
                <c16:uniqueId val="{00000029-703B-4EEE-A4B7-CD855910538F}"/>
              </c:ext>
            </c:extLst>
          </c:dPt>
          <c:dPt>
            <c:idx val="19"/>
            <c:invertIfNegative val="0"/>
            <c:bubble3D val="0"/>
            <c:spPr>
              <a:noFill/>
            </c:spPr>
            <c:extLst>
              <c:ext xmlns:c16="http://schemas.microsoft.com/office/drawing/2014/chart" uri="{C3380CC4-5D6E-409C-BE32-E72D297353CC}">
                <c16:uniqueId val="{0000002B-703B-4EEE-A4B7-CD855910538F}"/>
              </c:ext>
            </c:extLst>
          </c:dPt>
          <c:dPt>
            <c:idx val="20"/>
            <c:invertIfNegative val="0"/>
            <c:bubble3D val="0"/>
            <c:spPr>
              <a:noFill/>
            </c:spPr>
            <c:extLst>
              <c:ext xmlns:c16="http://schemas.microsoft.com/office/drawing/2014/chart" uri="{C3380CC4-5D6E-409C-BE32-E72D297353CC}">
                <c16:uniqueId val="{0000002D-703B-4EEE-A4B7-CD855910538F}"/>
              </c:ext>
            </c:extLst>
          </c:dPt>
          <c:dPt>
            <c:idx val="21"/>
            <c:invertIfNegative val="0"/>
            <c:bubble3D val="0"/>
            <c:spPr>
              <a:noFill/>
            </c:spPr>
            <c:extLst>
              <c:ext xmlns:c16="http://schemas.microsoft.com/office/drawing/2014/chart" uri="{C3380CC4-5D6E-409C-BE32-E72D297353CC}">
                <c16:uniqueId val="{0000002F-703B-4EEE-A4B7-CD855910538F}"/>
              </c:ext>
            </c:extLst>
          </c:dPt>
          <c:dPt>
            <c:idx val="22"/>
            <c:invertIfNegative val="0"/>
            <c:bubble3D val="0"/>
            <c:spPr>
              <a:noFill/>
            </c:spPr>
            <c:extLst>
              <c:ext xmlns:c16="http://schemas.microsoft.com/office/drawing/2014/chart" uri="{C3380CC4-5D6E-409C-BE32-E72D297353CC}">
                <c16:uniqueId val="{00000031-703B-4EEE-A4B7-CD855910538F}"/>
              </c:ext>
            </c:extLst>
          </c:dPt>
          <c:cat>
            <c:strRef>
              <c:f>'Aspectos negativos'!$B$41:$B$63</c:f>
              <c:strCache>
                <c:ptCount val="23"/>
                <c:pt idx="0">
                  <c:v>Alojamiento</c:v>
                </c:pt>
                <c:pt idx="1">
                  <c:v>Venta callejera</c:v>
                </c:pt>
                <c:pt idx="2">
                  <c:v>Medioambiente urbano</c:v>
                </c:pt>
                <c:pt idx="3">
                  <c:v>Clima</c:v>
                </c:pt>
                <c:pt idx="4">
                  <c:v>Aeropuertos</c:v>
                </c:pt>
                <c:pt idx="5">
                  <c:v>Carreteras y tráfico urbano</c:v>
                </c:pt>
                <c:pt idx="6">
                  <c:v>Actividades realizadas en sus vacaciones</c:v>
                </c:pt>
                <c:pt idx="7">
                  <c:v>Calidad de los restaurantes y pub</c:v>
                </c:pt>
                <c:pt idx="8">
                  <c:v>Infraestructura urbana</c:v>
                </c:pt>
                <c:pt idx="9">
                  <c:v>Playas-mar</c:v>
                </c:pt>
                <c:pt idx="10">
                  <c:v>Transporte público (taxis, autobuses)</c:v>
                </c:pt>
                <c:pt idx="11">
                  <c:v>Tenerife en general </c:v>
                </c:pt>
                <c:pt idx="12">
                  <c:v>Resto de comercio</c:v>
                </c:pt>
                <c:pt idx="13">
                  <c:v>Masificación</c:v>
                </c:pt>
                <c:pt idx="14">
                  <c:v>Percepción de inseguridad</c:v>
                </c:pt>
                <c:pt idx="15">
                  <c:v>Información y comunicación</c:v>
                </c:pt>
                <c:pt idx="16">
                  <c:v>Naturaleza, paisaje natural</c:v>
                </c:pt>
                <c:pt idx="17">
                  <c:v>Identidad</c:v>
                </c:pt>
                <c:pt idx="18">
                  <c:v>Servicio de alquiler coches</c:v>
                </c:pt>
                <c:pt idx="19">
                  <c:v>Comercio de alimentación</c:v>
                </c:pt>
                <c:pt idx="20">
                  <c:v>Oferta de ocio nocturno</c:v>
                </c:pt>
                <c:pt idx="21">
                  <c:v>Destino para mayores</c:v>
                </c:pt>
                <c:pt idx="22">
                  <c:v>Asistencia médica-sanitaria</c:v>
                </c:pt>
              </c:strCache>
            </c:strRef>
          </c:cat>
          <c:val>
            <c:numRef>
              <c:f>'Aspectos negativos'!$E$41:$E$63</c:f>
              <c:numCache>
                <c:formatCode>0.0%</c:formatCode>
                <c:ptCount val="23"/>
                <c:pt idx="0">
                  <c:v>-3.1282586027111647E-2</c:v>
                </c:pt>
                <c:pt idx="1">
                  <c:v>-0.13339145597210111</c:v>
                </c:pt>
                <c:pt idx="2">
                  <c:v>-8.1843838193791152E-2</c:v>
                </c:pt>
                <c:pt idx="3">
                  <c:v>4.293785310734477E-2</c:v>
                </c:pt>
                <c:pt idx="4">
                  <c:v>-0.10620689655172422</c:v>
                </c:pt>
                <c:pt idx="5">
                  <c:v>8.144796380090491E-2</c:v>
                </c:pt>
                <c:pt idx="6">
                  <c:v>7.6555023923444931E-2</c:v>
                </c:pt>
                <c:pt idx="7">
                  <c:v>-9.8969072164948435E-2</c:v>
                </c:pt>
                <c:pt idx="8">
                  <c:v>2.750000000000008E-2</c:v>
                </c:pt>
                <c:pt idx="9">
                  <c:v>-5.1771117166212521E-2</c:v>
                </c:pt>
                <c:pt idx="10">
                  <c:v>-7.0621468926553743E-2</c:v>
                </c:pt>
                <c:pt idx="11">
                  <c:v>-0.12957746478873233</c:v>
                </c:pt>
                <c:pt idx="12">
                  <c:v>-9.745762711864403E-2</c:v>
                </c:pt>
                <c:pt idx="13">
                  <c:v>-0.15021459227467815</c:v>
                </c:pt>
                <c:pt idx="14">
                  <c:v>-2.6041666666666519E-2</c:v>
                </c:pt>
                <c:pt idx="15">
                  <c:v>-6.3953488372093026E-2</c:v>
                </c:pt>
                <c:pt idx="16">
                  <c:v>-0.1328125</c:v>
                </c:pt>
                <c:pt idx="17">
                  <c:v>-0.11009174311926606</c:v>
                </c:pt>
                <c:pt idx="18">
                  <c:v>-0.30232558139534871</c:v>
                </c:pt>
                <c:pt idx="19">
                  <c:v>-0.35849056603773588</c:v>
                </c:pt>
                <c:pt idx="20">
                  <c:v>-0.1351351351351352</c:v>
                </c:pt>
                <c:pt idx="21">
                  <c:v>-0.40909090909090906</c:v>
                </c:pt>
                <c:pt idx="22">
                  <c:v>-0.27272727272727282</c:v>
                </c:pt>
              </c:numCache>
            </c:numRef>
          </c:val>
          <c:extLst>
            <c:ext xmlns:c16="http://schemas.microsoft.com/office/drawing/2014/chart" uri="{C3380CC4-5D6E-409C-BE32-E72D297353CC}">
              <c16:uniqueId val="{00000032-703B-4EEE-A4B7-CD855910538F}"/>
            </c:ext>
          </c:extLst>
        </c:ser>
        <c:dLbls>
          <c:showLegendKey val="0"/>
          <c:showVal val="0"/>
          <c:showCatName val="0"/>
          <c:showSerName val="0"/>
          <c:showPercent val="0"/>
          <c:showBubbleSize val="0"/>
        </c:dLbls>
        <c:gapWidth val="18"/>
        <c:axId val="37760240"/>
        <c:axId val="37750448"/>
      </c:barChart>
      <c:catAx>
        <c:axId val="37735216"/>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7750992"/>
        <c:crosses val="autoZero"/>
        <c:auto val="1"/>
        <c:lblAlgn val="ctr"/>
        <c:lblOffset val="0"/>
        <c:noMultiLvlLbl val="0"/>
      </c:catAx>
      <c:valAx>
        <c:axId val="37750992"/>
        <c:scaling>
          <c:orientation val="minMax"/>
        </c:scaling>
        <c:delete val="1"/>
        <c:axPos val="t"/>
        <c:numFmt formatCode="0.00" sourceLinked="1"/>
        <c:majorTickMark val="out"/>
        <c:minorTickMark val="none"/>
        <c:tickLblPos val="none"/>
        <c:crossAx val="37735216"/>
        <c:crosses val="autoZero"/>
        <c:crossBetween val="between"/>
      </c:valAx>
      <c:valAx>
        <c:axId val="37750448"/>
        <c:scaling>
          <c:orientation val="minMax"/>
        </c:scaling>
        <c:delete val="1"/>
        <c:axPos val="t"/>
        <c:numFmt formatCode="0.0%" sourceLinked="1"/>
        <c:majorTickMark val="out"/>
        <c:minorTickMark val="none"/>
        <c:tickLblPos val="none"/>
        <c:crossAx val="37760240"/>
        <c:crosses val="autoZero"/>
        <c:crossBetween val="between"/>
      </c:valAx>
      <c:catAx>
        <c:axId val="37760240"/>
        <c:scaling>
          <c:orientation val="maxMin"/>
        </c:scaling>
        <c:delete val="1"/>
        <c:axPos val="r"/>
        <c:numFmt formatCode="General" sourceLinked="1"/>
        <c:majorTickMark val="out"/>
        <c:minorTickMark val="none"/>
        <c:tickLblPos val="none"/>
        <c:crossAx val="37750448"/>
        <c:crosses val="max"/>
        <c:auto val="1"/>
        <c:lblAlgn val="ctr"/>
        <c:lblOffset val="100"/>
        <c:noMultiLvlLbl val="0"/>
      </c:catAx>
      <c:spPr>
        <a:noFill/>
      </c:spPr>
    </c:plotArea>
    <c:legend>
      <c:legendPos val="t"/>
      <c:legendEntry>
        <c:idx val="1"/>
        <c:delete val="1"/>
      </c:legendEntry>
      <c:layout>
        <c:manualLayout>
          <c:xMode val="edge"/>
          <c:yMode val="edge"/>
          <c:x val="0"/>
          <c:y val="8.3648362492547437E-2"/>
          <c:w val="0.12772259934899882"/>
          <c:h val="2.8754235266046289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688152488895131"/>
          <c:y val="0.19326888867437975"/>
          <c:w val="0.59364426085506483"/>
          <c:h val="0.76738787686565457"/>
        </c:manualLayout>
      </c:layout>
      <c:barChart>
        <c:barDir val="bar"/>
        <c:grouping val="clustered"/>
        <c:varyColors val="0"/>
        <c:ser>
          <c:idx val="0"/>
          <c:order val="0"/>
          <c:tx>
            <c:strRef>
              <c:f>'Relacion acompañantes'!$D$42</c:f>
              <c:strCache>
                <c:ptCount val="1"/>
                <c:pt idx="0">
                  <c:v>2015</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'Relacion acompañantes'!$B$43:$B$51</c:f>
              <c:strCache>
                <c:ptCount val="9"/>
                <c:pt idx="0">
                  <c:v>Pareja</c:v>
                </c:pt>
                <c:pt idx="1">
                  <c:v>Pareja e hijos/nietos/sobrinos</c:v>
                </c:pt>
                <c:pt idx="2">
                  <c:v>Amigos</c:v>
                </c:pt>
                <c:pt idx="3">
                  <c:v>Sólo</c:v>
                </c:pt>
                <c:pt idx="4">
                  <c:v>Otros familiares</c:v>
                </c:pt>
                <c:pt idx="5">
                  <c:v>Con hijos/nietos/sobrinos (sin pareja)</c:v>
                </c:pt>
                <c:pt idx="6">
                  <c:v>Con madre y/o padre</c:v>
                </c:pt>
                <c:pt idx="7">
                  <c:v>Otras relaciones</c:v>
                </c:pt>
                <c:pt idx="8">
                  <c:v>No contesta</c:v>
                </c:pt>
              </c:strCache>
            </c:strRef>
          </c:cat>
          <c:val>
            <c:numRef>
              <c:f>'Relacion acompañantes'!$D$43:$D$51</c:f>
              <c:numCache>
                <c:formatCode>0.0</c:formatCode>
                <c:ptCount val="9"/>
                <c:pt idx="0">
                  <c:v>58.763636363636365</c:v>
                </c:pt>
                <c:pt idx="1">
                  <c:v>14.518181818181819</c:v>
                </c:pt>
                <c:pt idx="2">
                  <c:v>8.454545454545455</c:v>
                </c:pt>
                <c:pt idx="3">
                  <c:v>5.9909090909090912</c:v>
                </c:pt>
                <c:pt idx="4">
                  <c:v>5.6363636363636367</c:v>
                </c:pt>
                <c:pt idx="5">
                  <c:v>3.0636363636363635</c:v>
                </c:pt>
                <c:pt idx="6">
                  <c:v>1.5636363636363635</c:v>
                </c:pt>
                <c:pt idx="7">
                  <c:v>0.86363636363636365</c:v>
                </c:pt>
                <c:pt idx="8">
                  <c:v>1.1454545454545455</c:v>
                </c:pt>
              </c:numCache>
            </c:numRef>
          </c:val>
          <c:extLst>
            <c:ext xmlns:c16="http://schemas.microsoft.com/office/drawing/2014/chart" uri="{C3380CC4-5D6E-409C-BE32-E72D297353CC}">
              <c16:uniqueId val="{00000000-CF37-4E20-8D6C-2E1F25B6212D}"/>
            </c:ext>
          </c:extLst>
        </c:ser>
        <c:ser>
          <c:idx val="2"/>
          <c:order val="1"/>
          <c:tx>
            <c:strRef>
              <c:f>'Relacion acompañantes'!$C$42</c:f>
              <c:strCache>
                <c:ptCount val="1"/>
                <c:pt idx="0">
                  <c:v>2014</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'Relacion acompañantes'!$B$43:$B$51</c:f>
              <c:strCache>
                <c:ptCount val="9"/>
                <c:pt idx="0">
                  <c:v>Pareja</c:v>
                </c:pt>
                <c:pt idx="1">
                  <c:v>Pareja e hijos/nietos/sobrinos</c:v>
                </c:pt>
                <c:pt idx="2">
                  <c:v>Amigos</c:v>
                </c:pt>
                <c:pt idx="3">
                  <c:v>Sólo</c:v>
                </c:pt>
                <c:pt idx="4">
                  <c:v>Otros familiares</c:v>
                </c:pt>
                <c:pt idx="5">
                  <c:v>Con hijos/nietos/sobrinos (sin pareja)</c:v>
                </c:pt>
                <c:pt idx="6">
                  <c:v>Con madre y/o padre</c:v>
                </c:pt>
                <c:pt idx="7">
                  <c:v>Otras relaciones</c:v>
                </c:pt>
                <c:pt idx="8">
                  <c:v>No contesta</c:v>
                </c:pt>
              </c:strCache>
            </c:strRef>
          </c:cat>
          <c:val>
            <c:numRef>
              <c:f>'Relacion acompañantes'!$C$43:$C$51</c:f>
              <c:numCache>
                <c:formatCode>0.0</c:formatCode>
                <c:ptCount val="9"/>
                <c:pt idx="0">
                  <c:v>57.618181818181817</c:v>
                </c:pt>
                <c:pt idx="1">
                  <c:v>14.336363636363636</c:v>
                </c:pt>
                <c:pt idx="2">
                  <c:v>8.709090909090909</c:v>
                </c:pt>
                <c:pt idx="3">
                  <c:v>6.1818181818181817</c:v>
                </c:pt>
                <c:pt idx="4">
                  <c:v>6.0727272727272723</c:v>
                </c:pt>
                <c:pt idx="5">
                  <c:v>3.3363636363636364</c:v>
                </c:pt>
                <c:pt idx="6">
                  <c:v>1.6727272727272726</c:v>
                </c:pt>
                <c:pt idx="7">
                  <c:v>0.9363636363636364</c:v>
                </c:pt>
                <c:pt idx="8">
                  <c:v>1.1363636363636365</c:v>
                </c:pt>
              </c:numCache>
            </c:numRef>
          </c:val>
          <c:extLst>
            <c:ext xmlns:c16="http://schemas.microsoft.com/office/drawing/2014/chart" uri="{C3380CC4-5D6E-409C-BE32-E72D297353CC}">
              <c16:uniqueId val="{00000001-CF37-4E20-8D6C-2E1F25B6212D}"/>
            </c:ext>
          </c:extLst>
        </c:ser>
        <c:dLbls>
          <c:showLegendKey val="0"/>
          <c:showVal val="0"/>
          <c:showCatName val="0"/>
          <c:showSerName val="0"/>
          <c:showPercent val="0"/>
          <c:showBubbleSize val="0"/>
        </c:dLbls>
        <c:gapWidth val="35"/>
        <c:axId val="45971184"/>
        <c:axId val="45938544"/>
      </c:barChart>
      <c:barChart>
        <c:barDir val="bar"/>
        <c:grouping val="clustered"/>
        <c:varyColors val="0"/>
        <c:ser>
          <c:idx val="3"/>
          <c:order val="2"/>
          <c:tx>
            <c:strRef>
              <c:f>'Relacion acompañantes'!$E$42</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CF37-4E20-8D6C-2E1F25B6212D}"/>
              </c:ext>
            </c:extLst>
          </c:dPt>
          <c:dPt>
            <c:idx val="1"/>
            <c:invertIfNegative val="0"/>
            <c:bubble3D val="0"/>
            <c:spPr>
              <a:noFill/>
            </c:spPr>
            <c:extLst>
              <c:ext xmlns:c16="http://schemas.microsoft.com/office/drawing/2014/chart" uri="{C3380CC4-5D6E-409C-BE32-E72D297353CC}">
                <c16:uniqueId val="{00000005-CF37-4E20-8D6C-2E1F25B6212D}"/>
              </c:ext>
            </c:extLst>
          </c:dPt>
          <c:dPt>
            <c:idx val="2"/>
            <c:invertIfNegative val="0"/>
            <c:bubble3D val="0"/>
            <c:spPr>
              <a:noFill/>
            </c:spPr>
            <c:extLst>
              <c:ext xmlns:c16="http://schemas.microsoft.com/office/drawing/2014/chart" uri="{C3380CC4-5D6E-409C-BE32-E72D297353CC}">
                <c16:uniqueId val="{00000007-CF37-4E20-8D6C-2E1F25B6212D}"/>
              </c:ext>
            </c:extLst>
          </c:dPt>
          <c:dPt>
            <c:idx val="3"/>
            <c:invertIfNegative val="0"/>
            <c:bubble3D val="0"/>
            <c:spPr>
              <a:noFill/>
            </c:spPr>
            <c:extLst>
              <c:ext xmlns:c16="http://schemas.microsoft.com/office/drawing/2014/chart" uri="{C3380CC4-5D6E-409C-BE32-E72D297353CC}">
                <c16:uniqueId val="{00000009-CF37-4E20-8D6C-2E1F25B6212D}"/>
              </c:ext>
            </c:extLst>
          </c:dPt>
          <c:dPt>
            <c:idx val="4"/>
            <c:invertIfNegative val="0"/>
            <c:bubble3D val="0"/>
            <c:spPr>
              <a:noFill/>
            </c:spPr>
            <c:extLst>
              <c:ext xmlns:c16="http://schemas.microsoft.com/office/drawing/2014/chart" uri="{C3380CC4-5D6E-409C-BE32-E72D297353CC}">
                <c16:uniqueId val="{0000000B-CF37-4E20-8D6C-2E1F25B6212D}"/>
              </c:ext>
            </c:extLst>
          </c:dPt>
          <c:dPt>
            <c:idx val="5"/>
            <c:invertIfNegative val="0"/>
            <c:bubble3D val="0"/>
            <c:spPr>
              <a:noFill/>
            </c:spPr>
            <c:extLst>
              <c:ext xmlns:c16="http://schemas.microsoft.com/office/drawing/2014/chart" uri="{C3380CC4-5D6E-409C-BE32-E72D297353CC}">
                <c16:uniqueId val="{0000000D-CF37-4E20-8D6C-2E1F25B6212D}"/>
              </c:ext>
            </c:extLst>
          </c:dPt>
          <c:dPt>
            <c:idx val="6"/>
            <c:invertIfNegative val="0"/>
            <c:bubble3D val="0"/>
            <c:spPr>
              <a:noFill/>
            </c:spPr>
            <c:extLst>
              <c:ext xmlns:c16="http://schemas.microsoft.com/office/drawing/2014/chart" uri="{C3380CC4-5D6E-409C-BE32-E72D297353CC}">
                <c16:uniqueId val="{0000000F-CF37-4E20-8D6C-2E1F25B6212D}"/>
              </c:ext>
            </c:extLst>
          </c:dPt>
          <c:dPt>
            <c:idx val="7"/>
            <c:invertIfNegative val="0"/>
            <c:bubble3D val="0"/>
            <c:spPr>
              <a:noFill/>
            </c:spPr>
            <c:extLst>
              <c:ext xmlns:c16="http://schemas.microsoft.com/office/drawing/2014/chart" uri="{C3380CC4-5D6E-409C-BE32-E72D297353CC}">
                <c16:uniqueId val="{00000011-CF37-4E20-8D6C-2E1F25B6212D}"/>
              </c:ext>
            </c:extLst>
          </c:dPt>
          <c:dPt>
            <c:idx val="8"/>
            <c:invertIfNegative val="0"/>
            <c:bubble3D val="0"/>
            <c:spPr>
              <a:noFill/>
            </c:spPr>
            <c:extLst>
              <c:ext xmlns:c16="http://schemas.microsoft.com/office/drawing/2014/chart" uri="{C3380CC4-5D6E-409C-BE32-E72D297353CC}">
                <c16:uniqueId val="{00000013-CF37-4E20-8D6C-2E1F25B6212D}"/>
              </c:ext>
            </c:extLst>
          </c:dPt>
          <c:dLbls>
            <c:dLbl>
              <c:idx val="0"/>
              <c:layout>
                <c:manualLayout>
                  <c:x val="-7.5165473350288795E-2"/>
                  <c:y val="1.8950699759000741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37-4E20-8D6C-2E1F25B6212D}"/>
                </c:ext>
              </c:extLst>
            </c:dLbl>
            <c:dLbl>
              <c:idx val="1"/>
              <c:layout>
                <c:manualLayout>
                  <c:x val="-7.303526246614057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37-4E20-8D6C-2E1F25B6212D}"/>
                </c:ext>
              </c:extLst>
            </c:dLbl>
            <c:dLbl>
              <c:idx val="8"/>
              <c:layout>
                <c:manualLayout>
                  <c:x val="-7.09211360774576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F37-4E20-8D6C-2E1F25B6212D}"/>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'Relacion acompañantes'!$B$43:$B$51</c:f>
              <c:strCache>
                <c:ptCount val="9"/>
                <c:pt idx="0">
                  <c:v>Pareja</c:v>
                </c:pt>
                <c:pt idx="1">
                  <c:v>Pareja e hijos/nietos/sobrinos</c:v>
                </c:pt>
                <c:pt idx="2">
                  <c:v>Amigos</c:v>
                </c:pt>
                <c:pt idx="3">
                  <c:v>Sólo</c:v>
                </c:pt>
                <c:pt idx="4">
                  <c:v>Otros familiares</c:v>
                </c:pt>
                <c:pt idx="5">
                  <c:v>Con hijos/nietos/sobrinos (sin pareja)</c:v>
                </c:pt>
                <c:pt idx="6">
                  <c:v>Con madre y/o padre</c:v>
                </c:pt>
                <c:pt idx="7">
                  <c:v>Otras relaciones</c:v>
                </c:pt>
                <c:pt idx="8">
                  <c:v>No contesta</c:v>
                </c:pt>
              </c:strCache>
            </c:strRef>
          </c:cat>
          <c:val>
            <c:numRef>
              <c:f>'Relacion acompañantes'!$E$43:$E$51</c:f>
              <c:numCache>
                <c:formatCode>0.0%</c:formatCode>
                <c:ptCount val="9"/>
                <c:pt idx="0">
                  <c:v>1.9880088355948233E-2</c:v>
                </c:pt>
                <c:pt idx="1">
                  <c:v>1.2682308180088864E-2</c:v>
                </c:pt>
                <c:pt idx="2">
                  <c:v>-2.9227557411273475E-2</c:v>
                </c:pt>
                <c:pt idx="3">
                  <c:v>-3.0882352941176361E-2</c:v>
                </c:pt>
                <c:pt idx="4">
                  <c:v>-7.1856287425149601E-2</c:v>
                </c:pt>
                <c:pt idx="5">
                  <c:v>-8.1743869209809361E-2</c:v>
                </c:pt>
                <c:pt idx="6">
                  <c:v>-6.5217391304347894E-2</c:v>
                </c:pt>
                <c:pt idx="7">
                  <c:v>-7.7669902912621436E-2</c:v>
                </c:pt>
                <c:pt idx="8">
                  <c:v>8.0000000000000071E-3</c:v>
                </c:pt>
              </c:numCache>
            </c:numRef>
          </c:val>
          <c:extLst>
            <c:ext xmlns:c16="http://schemas.microsoft.com/office/drawing/2014/chart" uri="{C3380CC4-5D6E-409C-BE32-E72D297353CC}">
              <c16:uniqueId val="{00000014-CF37-4E20-8D6C-2E1F25B6212D}"/>
            </c:ext>
          </c:extLst>
        </c:ser>
        <c:dLbls>
          <c:showLegendKey val="0"/>
          <c:showVal val="0"/>
          <c:showCatName val="0"/>
          <c:showSerName val="0"/>
          <c:showPercent val="0"/>
          <c:showBubbleSize val="0"/>
        </c:dLbls>
        <c:gapWidth val="35"/>
        <c:axId val="45928752"/>
        <c:axId val="45930384"/>
      </c:barChart>
      <c:catAx>
        <c:axId val="4597118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38544"/>
        <c:crosses val="autoZero"/>
        <c:auto val="1"/>
        <c:lblAlgn val="ctr"/>
        <c:lblOffset val="1000"/>
        <c:noMultiLvlLbl val="0"/>
      </c:catAx>
      <c:valAx>
        <c:axId val="45938544"/>
        <c:scaling>
          <c:orientation val="minMax"/>
        </c:scaling>
        <c:delete val="1"/>
        <c:axPos val="t"/>
        <c:numFmt formatCode="0.0" sourceLinked="1"/>
        <c:majorTickMark val="out"/>
        <c:minorTickMark val="none"/>
        <c:tickLblPos val="none"/>
        <c:crossAx val="45971184"/>
        <c:crosses val="autoZero"/>
        <c:crossBetween val="between"/>
      </c:valAx>
      <c:valAx>
        <c:axId val="45930384"/>
        <c:scaling>
          <c:orientation val="minMax"/>
        </c:scaling>
        <c:delete val="1"/>
        <c:axPos val="t"/>
        <c:numFmt formatCode="0.0%" sourceLinked="1"/>
        <c:majorTickMark val="out"/>
        <c:minorTickMark val="none"/>
        <c:tickLblPos val="none"/>
        <c:crossAx val="45928752"/>
        <c:crosses val="autoZero"/>
        <c:crossBetween val="between"/>
      </c:valAx>
      <c:catAx>
        <c:axId val="45928752"/>
        <c:scaling>
          <c:orientation val="maxMin"/>
        </c:scaling>
        <c:delete val="1"/>
        <c:axPos val="r"/>
        <c:numFmt formatCode="General" sourceLinked="1"/>
        <c:majorTickMark val="out"/>
        <c:minorTickMark val="none"/>
        <c:tickLblPos val="none"/>
        <c:crossAx val="45930384"/>
        <c:crosses val="max"/>
        <c:auto val="1"/>
        <c:lblAlgn val="ctr"/>
        <c:lblOffset val="100"/>
        <c:noMultiLvlLbl val="0"/>
      </c:catAx>
      <c:spPr>
        <a:noFill/>
      </c:spPr>
    </c:plotArea>
    <c:legend>
      <c:legendPos val="t"/>
      <c:layout>
        <c:manualLayout>
          <c:xMode val="edge"/>
          <c:yMode val="edge"/>
          <c:x val="0"/>
          <c:y val="0.11805617993022324"/>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2357774865770645"/>
          <c:y val="0.1979390579680167"/>
          <c:w val="0.40539143947212786"/>
          <c:h val="0.74870719969110688"/>
        </c:manualLayout>
      </c:layout>
      <c:barChart>
        <c:barDir val="bar"/>
        <c:grouping val="clustered"/>
        <c:varyColors val="0"/>
        <c:ser>
          <c:idx val="0"/>
          <c:order val="0"/>
          <c:tx>
            <c:strRef>
              <c:f>'Turismo familiar'!$D$17</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familiar'!$B$18:$B$22</c:f>
              <c:strCache>
                <c:ptCount val="5"/>
                <c:pt idx="0">
                  <c:v>Porcentaje de adultos</c:v>
                </c:pt>
                <c:pt idx="1">
                  <c:v>Porcentaje de niños</c:v>
                </c:pt>
                <c:pt idx="2">
                  <c:v>Porcentaje de niños menores de 3 años</c:v>
                </c:pt>
                <c:pt idx="3">
                  <c:v>Porcentaje de niños entre 3 y 7  años</c:v>
                </c:pt>
                <c:pt idx="4">
                  <c:v>Porcentaje de niños entre 8 y 15 años</c:v>
                </c:pt>
              </c:strCache>
            </c:strRef>
          </c:cat>
          <c:val>
            <c:numRef>
              <c:f>'Turismo familiar'!$D$18:$D$22</c:f>
              <c:numCache>
                <c:formatCode>0.0</c:formatCode>
                <c:ptCount val="5"/>
                <c:pt idx="0">
                  <c:v>89.903507682113769</c:v>
                </c:pt>
                <c:pt idx="1">
                  <c:v>10.096492317886229</c:v>
                </c:pt>
                <c:pt idx="2">
                  <c:v>10.008203445447093</c:v>
                </c:pt>
                <c:pt idx="3">
                  <c:v>32.813781788351186</c:v>
                </c:pt>
                <c:pt idx="4">
                  <c:v>57.178014766201784</c:v>
                </c:pt>
              </c:numCache>
            </c:numRef>
          </c:val>
          <c:extLst>
            <c:ext xmlns:c16="http://schemas.microsoft.com/office/drawing/2014/chart" uri="{C3380CC4-5D6E-409C-BE32-E72D297353CC}">
              <c16:uniqueId val="{00000000-2FA4-4B20-8C6C-92F8E5678047}"/>
            </c:ext>
          </c:extLst>
        </c:ser>
        <c:ser>
          <c:idx val="2"/>
          <c:order val="1"/>
          <c:tx>
            <c:strRef>
              <c:f>'Turismo familiar'!$C$17</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familiar'!$B$18:$B$22</c:f>
              <c:strCache>
                <c:ptCount val="5"/>
                <c:pt idx="0">
                  <c:v>Porcentaje de adultos</c:v>
                </c:pt>
                <c:pt idx="1">
                  <c:v>Porcentaje de niños</c:v>
                </c:pt>
                <c:pt idx="2">
                  <c:v>Porcentaje de niños menores de 3 años</c:v>
                </c:pt>
                <c:pt idx="3">
                  <c:v>Porcentaje de niños entre 3 y 7  años</c:v>
                </c:pt>
                <c:pt idx="4">
                  <c:v>Porcentaje de niños entre 8 y 15 años</c:v>
                </c:pt>
              </c:strCache>
            </c:strRef>
          </c:cat>
          <c:val>
            <c:numRef>
              <c:f>'Turismo familiar'!$C$18:$C$22</c:f>
              <c:numCache>
                <c:formatCode>0.0</c:formatCode>
                <c:ptCount val="5"/>
                <c:pt idx="0">
                  <c:v>89.93891036030422</c:v>
                </c:pt>
                <c:pt idx="1">
                  <c:v>10.061089639695775</c:v>
                </c:pt>
                <c:pt idx="2">
                  <c:v>11.235026848409719</c:v>
                </c:pt>
                <c:pt idx="3">
                  <c:v>33.539859562164281</c:v>
                </c:pt>
                <c:pt idx="4">
                  <c:v>55.225113589425824</c:v>
                </c:pt>
              </c:numCache>
            </c:numRef>
          </c:val>
          <c:extLst>
            <c:ext xmlns:c16="http://schemas.microsoft.com/office/drawing/2014/chart" uri="{C3380CC4-5D6E-409C-BE32-E72D297353CC}">
              <c16:uniqueId val="{00000001-2FA4-4B20-8C6C-92F8E5678047}"/>
            </c:ext>
          </c:extLst>
        </c:ser>
        <c:dLbls>
          <c:showLegendKey val="0"/>
          <c:showVal val="0"/>
          <c:showCatName val="0"/>
          <c:showSerName val="0"/>
          <c:showPercent val="0"/>
          <c:showBubbleSize val="0"/>
        </c:dLbls>
        <c:gapWidth val="35"/>
        <c:axId val="45941808"/>
        <c:axId val="45936912"/>
      </c:barChart>
      <c:barChart>
        <c:barDir val="bar"/>
        <c:grouping val="clustered"/>
        <c:varyColors val="0"/>
        <c:ser>
          <c:idx val="3"/>
          <c:order val="2"/>
          <c:tx>
            <c:strRef>
              <c:f>'Turismo familiar'!$E$17</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2FA4-4B20-8C6C-92F8E5678047}"/>
              </c:ext>
            </c:extLst>
          </c:dPt>
          <c:dPt>
            <c:idx val="1"/>
            <c:invertIfNegative val="0"/>
            <c:bubble3D val="0"/>
            <c:spPr>
              <a:noFill/>
            </c:spPr>
            <c:extLst>
              <c:ext xmlns:c16="http://schemas.microsoft.com/office/drawing/2014/chart" uri="{C3380CC4-5D6E-409C-BE32-E72D297353CC}">
                <c16:uniqueId val="{00000005-2FA4-4B20-8C6C-92F8E5678047}"/>
              </c:ext>
            </c:extLst>
          </c:dPt>
          <c:dPt>
            <c:idx val="2"/>
            <c:invertIfNegative val="0"/>
            <c:bubble3D val="0"/>
            <c:spPr>
              <a:noFill/>
            </c:spPr>
            <c:extLst>
              <c:ext xmlns:c16="http://schemas.microsoft.com/office/drawing/2014/chart" uri="{C3380CC4-5D6E-409C-BE32-E72D297353CC}">
                <c16:uniqueId val="{00000007-2FA4-4B20-8C6C-92F8E5678047}"/>
              </c:ext>
            </c:extLst>
          </c:dPt>
          <c:dPt>
            <c:idx val="3"/>
            <c:invertIfNegative val="0"/>
            <c:bubble3D val="0"/>
            <c:spPr>
              <a:noFill/>
            </c:spPr>
            <c:extLst>
              <c:ext xmlns:c16="http://schemas.microsoft.com/office/drawing/2014/chart" uri="{C3380CC4-5D6E-409C-BE32-E72D297353CC}">
                <c16:uniqueId val="{00000009-2FA4-4B20-8C6C-92F8E5678047}"/>
              </c:ext>
            </c:extLst>
          </c:dPt>
          <c:dPt>
            <c:idx val="4"/>
            <c:invertIfNegative val="0"/>
            <c:bubble3D val="0"/>
            <c:spPr>
              <a:noFill/>
            </c:spPr>
            <c:extLst>
              <c:ext xmlns:c16="http://schemas.microsoft.com/office/drawing/2014/chart" uri="{C3380CC4-5D6E-409C-BE32-E72D297353CC}">
                <c16:uniqueId val="{0000000B-2FA4-4B20-8C6C-92F8E5678047}"/>
              </c:ext>
            </c:extLst>
          </c:dPt>
          <c:dPt>
            <c:idx val="5"/>
            <c:invertIfNegative val="0"/>
            <c:bubble3D val="0"/>
            <c:spPr>
              <a:noFill/>
            </c:spPr>
            <c:extLst>
              <c:ext xmlns:c16="http://schemas.microsoft.com/office/drawing/2014/chart" uri="{C3380CC4-5D6E-409C-BE32-E72D297353CC}">
                <c16:uniqueId val="{0000000D-2FA4-4B20-8C6C-92F8E5678047}"/>
              </c:ext>
            </c:extLst>
          </c:dPt>
          <c:dPt>
            <c:idx val="6"/>
            <c:invertIfNegative val="0"/>
            <c:bubble3D val="0"/>
            <c:spPr>
              <a:noFill/>
            </c:spPr>
            <c:extLst>
              <c:ext xmlns:c16="http://schemas.microsoft.com/office/drawing/2014/chart" uri="{C3380CC4-5D6E-409C-BE32-E72D297353CC}">
                <c16:uniqueId val="{0000000F-2FA4-4B20-8C6C-92F8E5678047}"/>
              </c:ext>
            </c:extLst>
          </c:dPt>
          <c:dLbls>
            <c:dLbl>
              <c:idx val="1"/>
              <c:layout>
                <c:manualLayout>
                  <c:x val="-7.26717923146205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A4-4B20-8C6C-92F8E5678047}"/>
                </c:ext>
              </c:extLst>
            </c:dLbl>
            <c:dLbl>
              <c:idx val="4"/>
              <c:layout>
                <c:manualLayout>
                  <c:x val="-7.2816980351682922E-2"/>
                  <c:y val="4.67016929363689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A4-4B20-8C6C-92F8E5678047}"/>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familiar'!$B$18:$B$22</c:f>
              <c:strCache>
                <c:ptCount val="5"/>
                <c:pt idx="0">
                  <c:v>Porcentaje de adultos</c:v>
                </c:pt>
                <c:pt idx="1">
                  <c:v>Porcentaje de niños</c:v>
                </c:pt>
                <c:pt idx="2">
                  <c:v>Porcentaje de niños menores de 3 años</c:v>
                </c:pt>
                <c:pt idx="3">
                  <c:v>Porcentaje de niños entre 3 y 7  años</c:v>
                </c:pt>
                <c:pt idx="4">
                  <c:v>Porcentaje de niños entre 8 y 15 años</c:v>
                </c:pt>
              </c:strCache>
            </c:strRef>
          </c:cat>
          <c:val>
            <c:numRef>
              <c:f>'Turismo familiar'!$E$18:$E$22</c:f>
              <c:numCache>
                <c:formatCode>0.0%</c:formatCode>
                <c:ptCount val="5"/>
                <c:pt idx="0">
                  <c:v>-3.9363027691374786E-4</c:v>
                </c:pt>
                <c:pt idx="1">
                  <c:v>3.5187717690909892E-3</c:v>
                </c:pt>
                <c:pt idx="2">
                  <c:v>-0.10919630362398991</c:v>
                </c:pt>
                <c:pt idx="3">
                  <c:v>-2.1648205546816679E-2</c:v>
                </c:pt>
                <c:pt idx="4">
                  <c:v>3.5362556088067265E-2</c:v>
                </c:pt>
              </c:numCache>
            </c:numRef>
          </c:val>
          <c:extLst>
            <c:ext xmlns:c16="http://schemas.microsoft.com/office/drawing/2014/chart" uri="{C3380CC4-5D6E-409C-BE32-E72D297353CC}">
              <c16:uniqueId val="{00000010-2FA4-4B20-8C6C-92F8E5678047}"/>
            </c:ext>
          </c:extLst>
        </c:ser>
        <c:dLbls>
          <c:showLegendKey val="0"/>
          <c:showVal val="0"/>
          <c:showCatName val="0"/>
          <c:showSerName val="0"/>
          <c:showPercent val="0"/>
          <c:showBubbleSize val="0"/>
        </c:dLbls>
        <c:gapWidth val="35"/>
        <c:axId val="45918960"/>
        <c:axId val="45918416"/>
      </c:barChart>
      <c:catAx>
        <c:axId val="4594180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36912"/>
        <c:crosses val="autoZero"/>
        <c:auto val="1"/>
        <c:lblAlgn val="ctr"/>
        <c:lblOffset val="1000"/>
        <c:noMultiLvlLbl val="0"/>
      </c:catAx>
      <c:valAx>
        <c:axId val="45936912"/>
        <c:scaling>
          <c:orientation val="minMax"/>
        </c:scaling>
        <c:delete val="1"/>
        <c:axPos val="t"/>
        <c:numFmt formatCode="0.0" sourceLinked="1"/>
        <c:majorTickMark val="out"/>
        <c:minorTickMark val="none"/>
        <c:tickLblPos val="none"/>
        <c:crossAx val="45941808"/>
        <c:crosses val="autoZero"/>
        <c:crossBetween val="between"/>
      </c:valAx>
      <c:valAx>
        <c:axId val="45918416"/>
        <c:scaling>
          <c:orientation val="minMax"/>
        </c:scaling>
        <c:delete val="1"/>
        <c:axPos val="t"/>
        <c:numFmt formatCode="0.0%" sourceLinked="1"/>
        <c:majorTickMark val="out"/>
        <c:minorTickMark val="none"/>
        <c:tickLblPos val="none"/>
        <c:crossAx val="45918960"/>
        <c:crosses val="autoZero"/>
        <c:crossBetween val="between"/>
      </c:valAx>
      <c:catAx>
        <c:axId val="45918960"/>
        <c:scaling>
          <c:orientation val="maxMin"/>
        </c:scaling>
        <c:delete val="1"/>
        <c:axPos val="r"/>
        <c:numFmt formatCode="General" sourceLinked="1"/>
        <c:majorTickMark val="out"/>
        <c:minorTickMark val="none"/>
        <c:tickLblPos val="none"/>
        <c:crossAx val="45918416"/>
        <c:crosses val="max"/>
        <c:auto val="1"/>
        <c:lblAlgn val="ctr"/>
        <c:lblOffset val="100"/>
        <c:noMultiLvlLbl val="0"/>
      </c:catAx>
      <c:spPr>
        <a:noFill/>
      </c:spPr>
    </c:plotArea>
    <c:legend>
      <c:legendPos val="t"/>
      <c:layout>
        <c:manualLayout>
          <c:xMode val="edge"/>
          <c:yMode val="edge"/>
          <c:x val="0"/>
          <c:y val="0.1344017724579524"/>
          <c:w val="0.50855498205758121"/>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244594425696788"/>
          <c:y val="0.24931092019802253"/>
          <c:w val="0.47017310336207974"/>
          <c:h val="0.68332482958019047"/>
        </c:manualLayout>
      </c:layout>
      <c:barChart>
        <c:barDir val="bar"/>
        <c:grouping val="clustered"/>
        <c:varyColors val="0"/>
        <c:ser>
          <c:idx val="0"/>
          <c:order val="0"/>
          <c:tx>
            <c:strRef>
              <c:f>'Turismo familiar'!$I$5</c:f>
              <c:strCache>
                <c:ptCount val="1"/>
                <c:pt idx="0">
                  <c:v>2015</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familiar'!$B$6:$B$9</c:f>
              <c:strCache>
                <c:ptCount val="4"/>
                <c:pt idx="0">
                  <c:v>Turismo familiar (% grupos con niños)</c:v>
                </c:pt>
                <c:pt idx="1">
                  <c:v>Grupos con niños menores de 3 años</c:v>
                </c:pt>
                <c:pt idx="2">
                  <c:v>Grupos con niños entre 3 y 7 años</c:v>
                </c:pt>
                <c:pt idx="3">
                  <c:v>Grupos con niños entre 8 y 15 años</c:v>
                </c:pt>
              </c:strCache>
            </c:strRef>
          </c:cat>
          <c:val>
            <c:numRef>
              <c:f>'Turismo familiar'!$I$6:$I$9</c:f>
              <c:numCache>
                <c:formatCode>0.0</c:formatCode>
                <c:ptCount val="4"/>
                <c:pt idx="0">
                  <c:v>14.2</c:v>
                </c:pt>
                <c:pt idx="1">
                  <c:v>12.613092070250135</c:v>
                </c:pt>
                <c:pt idx="2">
                  <c:v>34.486428951569984</c:v>
                </c:pt>
                <c:pt idx="3">
                  <c:v>52.900478978179891</c:v>
                </c:pt>
              </c:numCache>
            </c:numRef>
          </c:val>
          <c:extLst>
            <c:ext xmlns:c16="http://schemas.microsoft.com/office/drawing/2014/chart" uri="{C3380CC4-5D6E-409C-BE32-E72D297353CC}">
              <c16:uniqueId val="{00000000-077B-4A84-8378-9F7D264A0DBA}"/>
            </c:ext>
          </c:extLst>
        </c:ser>
        <c:ser>
          <c:idx val="2"/>
          <c:order val="1"/>
          <c:tx>
            <c:strRef>
              <c:f>'Turismo familiar'!$H$5</c:f>
              <c:strCache>
                <c:ptCount val="1"/>
                <c:pt idx="0">
                  <c:v>2014</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familiar'!$B$6:$B$9</c:f>
              <c:strCache>
                <c:ptCount val="4"/>
                <c:pt idx="0">
                  <c:v>Turismo familiar (% grupos con niños)</c:v>
                </c:pt>
                <c:pt idx="1">
                  <c:v>Grupos con niños menores de 3 años</c:v>
                </c:pt>
                <c:pt idx="2">
                  <c:v>Grupos con niños entre 3 y 7 años</c:v>
                </c:pt>
                <c:pt idx="3">
                  <c:v>Grupos con niños entre 8 y 15 años</c:v>
                </c:pt>
              </c:strCache>
            </c:strRef>
          </c:cat>
          <c:val>
            <c:numRef>
              <c:f>'Turismo familiar'!$H$6:$H$9</c:f>
              <c:numCache>
                <c:formatCode>0.0</c:formatCode>
                <c:ptCount val="4"/>
                <c:pt idx="0">
                  <c:v>14.409090909090908</c:v>
                </c:pt>
                <c:pt idx="1">
                  <c:v>13.492063492063492</c:v>
                </c:pt>
                <c:pt idx="2">
                  <c:v>35.5026455026455</c:v>
                </c:pt>
                <c:pt idx="3">
                  <c:v>51.005291005291006</c:v>
                </c:pt>
              </c:numCache>
            </c:numRef>
          </c:val>
          <c:extLst>
            <c:ext xmlns:c16="http://schemas.microsoft.com/office/drawing/2014/chart" uri="{C3380CC4-5D6E-409C-BE32-E72D297353CC}">
              <c16:uniqueId val="{00000001-077B-4A84-8378-9F7D264A0DBA}"/>
            </c:ext>
          </c:extLst>
        </c:ser>
        <c:dLbls>
          <c:showLegendKey val="0"/>
          <c:showVal val="0"/>
          <c:showCatName val="0"/>
          <c:showSerName val="0"/>
          <c:showPercent val="0"/>
          <c:showBubbleSize val="0"/>
        </c:dLbls>
        <c:gapWidth val="35"/>
        <c:axId val="45930928"/>
        <c:axId val="45931472"/>
      </c:barChart>
      <c:barChart>
        <c:barDir val="bar"/>
        <c:grouping val="clustered"/>
        <c:varyColors val="0"/>
        <c:ser>
          <c:idx val="3"/>
          <c:order val="2"/>
          <c:tx>
            <c:strRef>
              <c:f>'Turismo familiar'!$O$5</c:f>
              <c:strCache>
                <c:ptCount val="1"/>
                <c:pt idx="0">
                  <c:v>var. 15/14</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extLst>
              <c:ext xmlns:c16="http://schemas.microsoft.com/office/drawing/2014/chart" uri="{C3380CC4-5D6E-409C-BE32-E72D297353CC}">
                <c16:uniqueId val="{00000003-077B-4A84-8378-9F7D264A0DBA}"/>
              </c:ext>
            </c:extLst>
          </c:dPt>
          <c:dPt>
            <c:idx val="1"/>
            <c:invertIfNegative val="0"/>
            <c:bubble3D val="0"/>
            <c:spPr>
              <a:noFill/>
            </c:spPr>
            <c:extLst>
              <c:ext xmlns:c16="http://schemas.microsoft.com/office/drawing/2014/chart" uri="{C3380CC4-5D6E-409C-BE32-E72D297353CC}">
                <c16:uniqueId val="{00000005-077B-4A84-8378-9F7D264A0DBA}"/>
              </c:ext>
            </c:extLst>
          </c:dPt>
          <c:dPt>
            <c:idx val="2"/>
            <c:invertIfNegative val="0"/>
            <c:bubble3D val="0"/>
            <c:spPr>
              <a:noFill/>
            </c:spPr>
            <c:extLst>
              <c:ext xmlns:c16="http://schemas.microsoft.com/office/drawing/2014/chart" uri="{C3380CC4-5D6E-409C-BE32-E72D297353CC}">
                <c16:uniqueId val="{00000007-077B-4A84-8378-9F7D264A0DBA}"/>
              </c:ext>
            </c:extLst>
          </c:dPt>
          <c:dPt>
            <c:idx val="3"/>
            <c:invertIfNegative val="0"/>
            <c:bubble3D val="0"/>
            <c:spPr>
              <a:noFill/>
            </c:spPr>
            <c:extLst>
              <c:ext xmlns:c16="http://schemas.microsoft.com/office/drawing/2014/chart" uri="{C3380CC4-5D6E-409C-BE32-E72D297353CC}">
                <c16:uniqueId val="{00000009-077B-4A84-8378-9F7D264A0DBA}"/>
              </c:ext>
            </c:extLst>
          </c:dPt>
          <c:dPt>
            <c:idx val="4"/>
            <c:invertIfNegative val="0"/>
            <c:bubble3D val="0"/>
            <c:spPr>
              <a:noFill/>
            </c:spPr>
            <c:extLst>
              <c:ext xmlns:c16="http://schemas.microsoft.com/office/drawing/2014/chart" uri="{C3380CC4-5D6E-409C-BE32-E72D297353CC}">
                <c16:uniqueId val="{0000000B-077B-4A84-8378-9F7D264A0DBA}"/>
              </c:ext>
            </c:extLst>
          </c:dPt>
          <c:dPt>
            <c:idx val="5"/>
            <c:invertIfNegative val="0"/>
            <c:bubble3D val="0"/>
            <c:spPr>
              <a:noFill/>
            </c:spPr>
            <c:extLst>
              <c:ext xmlns:c16="http://schemas.microsoft.com/office/drawing/2014/chart" uri="{C3380CC4-5D6E-409C-BE32-E72D297353CC}">
                <c16:uniqueId val="{0000000D-077B-4A84-8378-9F7D264A0DBA}"/>
              </c:ext>
            </c:extLst>
          </c:dPt>
          <c:dPt>
            <c:idx val="6"/>
            <c:invertIfNegative val="0"/>
            <c:bubble3D val="0"/>
            <c:spPr>
              <a:noFill/>
            </c:spPr>
            <c:extLst>
              <c:ext xmlns:c16="http://schemas.microsoft.com/office/drawing/2014/chart" uri="{C3380CC4-5D6E-409C-BE32-E72D297353CC}">
                <c16:uniqueId val="{0000000F-077B-4A84-8378-9F7D264A0DBA}"/>
              </c:ext>
            </c:extLst>
          </c:dPt>
          <c:dLbls>
            <c:dLbl>
              <c:idx val="3"/>
              <c:layout>
                <c:manualLayout>
                  <c:x val="-7.7612954630671166E-2"/>
                  <c:y val="2.3350846468184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7B-4A84-8378-9F7D264A0DBA}"/>
                </c:ext>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familiar'!$B$6:$B$9</c:f>
              <c:strCache>
                <c:ptCount val="4"/>
                <c:pt idx="0">
                  <c:v>Turismo familiar (% grupos con niños)</c:v>
                </c:pt>
                <c:pt idx="1">
                  <c:v>Grupos con niños menores de 3 años</c:v>
                </c:pt>
                <c:pt idx="2">
                  <c:v>Grupos con niños entre 3 y 7 años</c:v>
                </c:pt>
                <c:pt idx="3">
                  <c:v>Grupos con niños entre 8 y 15 años</c:v>
                </c:pt>
              </c:strCache>
            </c:strRef>
          </c:cat>
          <c:val>
            <c:numRef>
              <c:f>'Turismo familiar'!$O$6:$O$9</c:f>
              <c:numCache>
                <c:formatCode>0.0%</c:formatCode>
                <c:ptCount val="4"/>
                <c:pt idx="0">
                  <c:v>-1.4511041009463765E-2</c:v>
                </c:pt>
                <c:pt idx="1">
                  <c:v>-6.5147293616754753E-2</c:v>
                </c:pt>
                <c:pt idx="2">
                  <c:v>-2.8623685268744037E-2</c:v>
                </c:pt>
                <c:pt idx="3">
                  <c:v>3.7156693659335938E-2</c:v>
                </c:pt>
              </c:numCache>
            </c:numRef>
          </c:val>
          <c:extLst>
            <c:ext xmlns:c16="http://schemas.microsoft.com/office/drawing/2014/chart" uri="{C3380CC4-5D6E-409C-BE32-E72D297353CC}">
              <c16:uniqueId val="{00000010-077B-4A84-8378-9F7D264A0DBA}"/>
            </c:ext>
          </c:extLst>
        </c:ser>
        <c:dLbls>
          <c:showLegendKey val="0"/>
          <c:showVal val="0"/>
          <c:showCatName val="0"/>
          <c:showSerName val="0"/>
          <c:showPercent val="0"/>
          <c:showBubbleSize val="0"/>
        </c:dLbls>
        <c:gapWidth val="35"/>
        <c:axId val="45941264"/>
        <c:axId val="45909168"/>
      </c:barChart>
      <c:catAx>
        <c:axId val="4593092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45931472"/>
        <c:crosses val="autoZero"/>
        <c:auto val="1"/>
        <c:lblAlgn val="ctr"/>
        <c:lblOffset val="1000"/>
        <c:noMultiLvlLbl val="0"/>
      </c:catAx>
      <c:valAx>
        <c:axId val="45931472"/>
        <c:scaling>
          <c:orientation val="minMax"/>
        </c:scaling>
        <c:delete val="1"/>
        <c:axPos val="t"/>
        <c:numFmt formatCode="0.0" sourceLinked="1"/>
        <c:majorTickMark val="out"/>
        <c:minorTickMark val="none"/>
        <c:tickLblPos val="none"/>
        <c:crossAx val="45930928"/>
        <c:crosses val="autoZero"/>
        <c:crossBetween val="between"/>
      </c:valAx>
      <c:valAx>
        <c:axId val="45909168"/>
        <c:scaling>
          <c:orientation val="minMax"/>
        </c:scaling>
        <c:delete val="1"/>
        <c:axPos val="t"/>
        <c:numFmt formatCode="0.0%" sourceLinked="1"/>
        <c:majorTickMark val="out"/>
        <c:minorTickMark val="none"/>
        <c:tickLblPos val="none"/>
        <c:crossAx val="45941264"/>
        <c:crosses val="autoZero"/>
        <c:crossBetween val="between"/>
      </c:valAx>
      <c:catAx>
        <c:axId val="45941264"/>
        <c:scaling>
          <c:orientation val="maxMin"/>
        </c:scaling>
        <c:delete val="1"/>
        <c:axPos val="r"/>
        <c:numFmt formatCode="General" sourceLinked="1"/>
        <c:majorTickMark val="out"/>
        <c:minorTickMark val="none"/>
        <c:tickLblPos val="none"/>
        <c:crossAx val="45909168"/>
        <c:crosses val="max"/>
        <c:auto val="1"/>
        <c:lblAlgn val="ctr"/>
        <c:lblOffset val="100"/>
        <c:noMultiLvlLbl val="0"/>
      </c:catAx>
      <c:spPr>
        <a:noFill/>
      </c:spPr>
    </c:plotArea>
    <c:legend>
      <c:legendPos val="t"/>
      <c:layout>
        <c:manualLayout>
          <c:xMode val="edge"/>
          <c:yMode val="edge"/>
          <c:x val="2.084419310323095E-3"/>
          <c:y val="0.1740982114538659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57.xml"/></Relationships>
</file>

<file path=xl/drawings/_rels/drawing10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58.xml"/></Relationships>
</file>

<file path=xl/drawings/_rels/drawing10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59.xml"/></Relationships>
</file>

<file path=xl/drawings/_rels/drawing10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s>
</file>

<file path=xl/drawings/_rels/drawing10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60.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6.xml"/><Relationship Id="rId4" Type="http://schemas.openxmlformats.org/officeDocument/2006/relationships/image" Target="../media/image3.jpeg"/></Relationships>
</file>

<file path=xl/drawings/_rels/drawing1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62.xml"/><Relationship Id="rId4" Type="http://schemas.openxmlformats.org/officeDocument/2006/relationships/chart" Target="../charts/chart61.xml"/></Relationships>
</file>

<file path=xl/drawings/_rels/drawing11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63.xml"/></Relationships>
</file>

<file path=xl/drawings/_rels/drawing11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7.xml"/><Relationship Id="rId4"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3.jpeg"/><Relationship Id="rId4"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0.xml"/><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3.xml"/><Relationship Id="rId5" Type="http://schemas.openxmlformats.org/officeDocument/2006/relationships/image" Target="../media/image1.png"/><Relationship Id="rId4"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1.xml"/><Relationship Id="rId5" Type="http://schemas.openxmlformats.org/officeDocument/2006/relationships/chart" Target="../charts/chart12.xml"/><Relationship Id="rId4"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3.xml"/><Relationship Id="rId4"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3.jpeg"/><Relationship Id="rId4"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6.xml"/><Relationship Id="rId4"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18.xml"/></Relationships>
</file>

<file path=xl/drawings/_rels/drawing3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20.xml"/><Relationship Id="rId4" Type="http://schemas.openxmlformats.org/officeDocument/2006/relationships/chart" Target="../charts/chart19.xml"/></Relationships>
</file>

<file path=xl/drawings/_rels/drawing3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1.xml"/><Relationship Id="rId4" Type="http://schemas.openxmlformats.org/officeDocument/2006/relationships/image" Target="../media/image3.jpeg"/></Relationships>
</file>

<file path=xl/drawings/_rels/drawing39.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image" Target="../media/image3.jpeg"/><Relationship Id="rId1" Type="http://schemas.openxmlformats.org/officeDocument/2006/relationships/hyperlink" Target="#Indice!A1"/><Relationship Id="rId5" Type="http://schemas.openxmlformats.org/officeDocument/2006/relationships/image" Target="../media/image1.png"/><Relationship Id="rId4" Type="http://schemas.openxmlformats.org/officeDocument/2006/relationships/chart" Target="../charts/chart23.xml"/></Relationships>
</file>

<file path=xl/drawings/_rels/drawing4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4.xml"/><Relationship Id="rId4" Type="http://schemas.openxmlformats.org/officeDocument/2006/relationships/image" Target="../media/image3.jpeg"/></Relationships>
</file>

<file path=xl/drawings/_rels/drawing4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5.xml"/><Relationship Id="rId4" Type="http://schemas.openxmlformats.org/officeDocument/2006/relationships/image" Target="../media/image3.jpeg"/></Relationships>
</file>

<file path=xl/drawings/_rels/drawing4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6.xml"/><Relationship Id="rId4" Type="http://schemas.openxmlformats.org/officeDocument/2006/relationships/image" Target="../media/image3.jpeg"/></Relationships>
</file>

<file path=xl/drawings/_rels/drawing4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7.xml"/><Relationship Id="rId4" Type="http://schemas.openxmlformats.org/officeDocument/2006/relationships/image" Target="../media/image3.jpeg"/></Relationships>
</file>

<file path=xl/drawings/_rels/drawing5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8.xml"/><Relationship Id="rId4" Type="http://schemas.openxmlformats.org/officeDocument/2006/relationships/image" Target="../media/image3.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29.xml"/></Relationships>
</file>

<file path=xl/drawings/_rels/drawing5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0.xml"/><Relationship Id="rId4" Type="http://schemas.openxmlformats.org/officeDocument/2006/relationships/image" Target="../media/image3.jpeg"/></Relationships>
</file>

<file path=xl/drawings/_rels/drawing5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1.xml"/><Relationship Id="rId5" Type="http://schemas.openxmlformats.org/officeDocument/2006/relationships/chart" Target="../charts/chart32.xml"/><Relationship Id="rId4" Type="http://schemas.openxmlformats.org/officeDocument/2006/relationships/image" Target="../media/image3.jpeg"/></Relationships>
</file>

<file path=xl/drawings/_rels/drawing5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3.xml"/><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4.xml"/><Relationship Id="rId4" Type="http://schemas.openxmlformats.org/officeDocument/2006/relationships/image" Target="../media/image3.jpeg"/></Relationships>
</file>

<file path=xl/drawings/_rels/drawing6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5.xml"/><Relationship Id="rId4" Type="http://schemas.openxmlformats.org/officeDocument/2006/relationships/image" Target="../media/image3.jpeg"/></Relationships>
</file>

<file path=xl/drawings/_rels/drawing6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36.xml"/></Relationships>
</file>

<file path=xl/drawings/_rels/drawing6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37.xml"/></Relationships>
</file>

<file path=xl/drawings/_rels/drawing6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4.xml"/><Relationship Id="rId4" Type="http://schemas.openxmlformats.org/officeDocument/2006/relationships/image" Target="../media/image3.jpeg"/></Relationships>
</file>

<file path=xl/drawings/_rels/drawing7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39.xml"/><Relationship Id="rId4" Type="http://schemas.openxmlformats.org/officeDocument/2006/relationships/chart" Target="../charts/chart38.xml"/></Relationships>
</file>

<file path=xl/drawings/_rels/drawing7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0.xml"/></Relationships>
</file>

<file path=xl/drawings/_rels/drawing7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1.xml"/></Relationships>
</file>

<file path=xl/drawings/_rels/drawing7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s>
</file>

<file path=xl/drawings/_rels/drawing7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2.xml"/></Relationships>
</file>

<file path=xl/drawings/_rels/drawing8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43.xml"/><Relationship Id="rId4" Type="http://schemas.openxmlformats.org/officeDocument/2006/relationships/image" Target="../media/image3.jpeg"/></Relationships>
</file>

<file path=xl/drawings/_rels/drawing8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44.xml"/><Relationship Id="rId4" Type="http://schemas.openxmlformats.org/officeDocument/2006/relationships/image" Target="../media/image3.jpeg"/></Relationships>
</file>

<file path=xl/drawings/_rels/drawing84.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chart" Target="../charts/chart48.xml"/><Relationship Id="rId2" Type="http://schemas.openxmlformats.org/officeDocument/2006/relationships/image" Target="../media/image1.png"/><Relationship Id="rId1" Type="http://schemas.openxmlformats.org/officeDocument/2006/relationships/hyperlink" Target="#Indice!A1"/><Relationship Id="rId6" Type="http://schemas.openxmlformats.org/officeDocument/2006/relationships/chart" Target="../charts/chart47.xml"/><Relationship Id="rId5" Type="http://schemas.openxmlformats.org/officeDocument/2006/relationships/chart" Target="../charts/chart46.xml"/><Relationship Id="rId4" Type="http://schemas.openxmlformats.org/officeDocument/2006/relationships/chart" Target="../charts/chart45.xml"/></Relationships>
</file>

<file path=xl/drawings/_rels/drawing8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49.xml"/><Relationship Id="rId5" Type="http://schemas.openxmlformats.org/officeDocument/2006/relationships/chart" Target="../charts/chart50.xml"/><Relationship Id="rId4"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5.xml"/><Relationship Id="rId4" Type="http://schemas.openxmlformats.org/officeDocument/2006/relationships/image" Target="../media/image3.jpeg"/></Relationships>
</file>

<file path=xl/drawings/_rels/drawing9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52.xml"/><Relationship Id="rId4" Type="http://schemas.openxmlformats.org/officeDocument/2006/relationships/chart" Target="../charts/chart51.xml"/></Relationships>
</file>

<file path=xl/drawings/_rels/drawing9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54.xml"/><Relationship Id="rId4" Type="http://schemas.openxmlformats.org/officeDocument/2006/relationships/chart" Target="../charts/chart53.xml"/></Relationships>
</file>

<file path=xl/drawings/_rels/drawing9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56.xml"/><Relationship Id="rId4" Type="http://schemas.openxmlformats.org/officeDocument/2006/relationships/chart" Target="../charts/chart5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226071</xdr:colOff>
      <xdr:row>3</xdr:row>
      <xdr:rowOff>381000</xdr:rowOff>
    </xdr:to>
    <xdr:pic>
      <xdr:nvPicPr>
        <xdr:cNvPr id="2" name="2 Imagen">
          <a:hlinkClick xmlns:r="http://schemas.openxmlformats.org/officeDocument/2006/relationships" r:id="rId1" tooltip="Ir a indic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0.55444</cdr:x>
      <cdr:y>0.18015</cdr:y>
    </cdr:from>
    <cdr:to>
      <cdr:x>0.99374</cdr:x>
      <cdr:y>0.32747</cdr:y>
    </cdr:to>
    <cdr:sp macro="" textlink="'Renta media familiar'!$B$46">
      <cdr:nvSpPr>
        <cdr:cNvPr id="12" name="7 CuadroTexto">
          <a:extLst xmlns:a="http://schemas.openxmlformats.org/drawingml/2006/main">
            <a:ext uri="{FF2B5EF4-FFF2-40B4-BE49-F238E27FC236}">
              <a16:creationId xmlns:a16="http://schemas.microsoft.com/office/drawing/2014/main" id="{2A48503D-7557-458C-881B-19DC264270A2}"/>
            </a:ext>
          </a:extLst>
        </cdr:cNvPr>
        <cdr:cNvSpPr txBox="1"/>
      </cdr:nvSpPr>
      <cdr:spPr>
        <a:xfrm xmlns:a="http://schemas.openxmlformats.org/drawingml/2006/main">
          <a:off x="3378200" y="979223"/>
          <a:ext cx="2676669" cy="800773"/>
        </a:xfrm>
        <a:prstGeom xmlns:a="http://schemas.openxmlformats.org/drawingml/2006/main" prst="rect">
          <a:avLst/>
        </a:prstGeom>
        <a:noFill xmlns:a="http://schemas.openxmlformats.org/drawingml/2006/main"/>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fld id="{65A8B962-A1C7-40F0-A2C9-73062EEA676E}" type="TxLink">
            <a:rPr lang="en-US" sz="1400" b="0" i="0" u="none" strike="noStrike">
              <a:solidFill>
                <a:schemeClr val="tx1">
                  <a:lumMod val="75000"/>
                  <a:lumOff val="25000"/>
                </a:schemeClr>
              </a:solidFill>
              <a:latin typeface="+mn-lt"/>
              <a:cs typeface="Arial"/>
            </a:rPr>
            <a:pPr algn="ctr"/>
            <a:t>2015
Renta media: 55.675€/anual
var. interanual:+5,1%</a:t>
          </a:fld>
          <a:endParaRPr lang="es-ES" sz="2400">
            <a:solidFill>
              <a:schemeClr val="tx1">
                <a:lumMod val="75000"/>
                <a:lumOff val="25000"/>
              </a:schemeClr>
            </a:solidFill>
            <a:latin typeface="+mn-lt"/>
          </a:endParaRPr>
        </a:p>
      </cdr:txBody>
    </cdr:sp>
  </cdr:relSizeAnchor>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CCF930F7-6CC7-4612-BA21-D8C4111531B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0.65081</cdr:x>
      <cdr:y>0.99989</cdr:y>
    </cdr:to>
    <cdr:sp macro="" textlink="">
      <cdr:nvSpPr>
        <cdr:cNvPr id="2" name="Text Box 1">
          <a:extLst xmlns:a="http://schemas.openxmlformats.org/drawingml/2006/main">
            <a:ext uri="{FF2B5EF4-FFF2-40B4-BE49-F238E27FC236}">
              <a16:creationId xmlns:a16="http://schemas.microsoft.com/office/drawing/2014/main" id="{4ED20AFC-4621-4964-B533-B71038455F56}"/>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30C67F8A-F148-4453-A5F0-A11D983FDD80}"/>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0.16987</cdr:y>
    </cdr:from>
    <cdr:to>
      <cdr:x>1</cdr:x>
      <cdr:y>0.16987</cdr:y>
    </cdr:to>
    <cdr:cxnSp macro="">
      <cdr:nvCxnSpPr>
        <cdr:cNvPr id="3" name="2 Conector recto">
          <a:extLst xmlns:a="http://schemas.openxmlformats.org/drawingml/2006/main">
            <a:ext uri="{FF2B5EF4-FFF2-40B4-BE49-F238E27FC236}">
              <a16:creationId xmlns:a16="http://schemas.microsoft.com/office/drawing/2014/main" id="{04BE723A-2F9D-4049-970C-A0F0510E2192}"/>
            </a:ext>
          </a:extLst>
        </cdr:cNvPr>
        <cdr:cNvCxnSpPr/>
      </cdr:nvCxnSpPr>
      <cdr:spPr>
        <a:xfrm xmlns:a="http://schemas.openxmlformats.org/drawingml/2006/main" flipV="1">
          <a:off x="0" y="923903"/>
          <a:ext cx="6096186"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0.12259</cdr:y>
    </cdr:to>
    <cdr:sp macro="" textlink="'Renta media familiar'!$B$3:$L$3">
      <cdr:nvSpPr>
        <cdr:cNvPr id="4" name="3 CuadroTexto">
          <a:extLst xmlns:a="http://schemas.openxmlformats.org/drawingml/2006/main">
            <a:ext uri="{FF2B5EF4-FFF2-40B4-BE49-F238E27FC236}">
              <a16:creationId xmlns:a16="http://schemas.microsoft.com/office/drawing/2014/main" id="{75A96A12-6C00-492A-B4DE-18C6EE3D73A9}"/>
            </a:ext>
          </a:extLst>
        </cdr:cNvPr>
        <cdr:cNvSpPr txBox="1"/>
      </cdr:nvSpPr>
      <cdr:spPr>
        <a:xfrm xmlns:a="http://schemas.openxmlformats.org/drawingml/2006/main">
          <a:off x="0" y="0"/>
          <a:ext cx="6096186" cy="66675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881AEEE7-A58A-4539-8325-02CD5E25C6AD}" type="TxLink">
            <a:rPr lang="en-US" sz="1800" b="1" i="0" u="none" strike="noStrike">
              <a:solidFill>
                <a:schemeClr val="tx1">
                  <a:lumMod val="75000"/>
                  <a:lumOff val="25000"/>
                </a:schemeClr>
              </a:solidFill>
              <a:latin typeface="Calibri"/>
              <a:cs typeface="Arial"/>
            </a:rPr>
            <a:pPr/>
            <a:t>Renta media familiar (% turistas) </a:t>
          </a:fld>
          <a:endParaRPr lang="es-ES" sz="1200">
            <a:solidFill>
              <a:schemeClr val="tx1">
                <a:lumMod val="75000"/>
                <a:lumOff val="25000"/>
              </a:schemeClr>
            </a:solidFill>
          </a:endParaRPr>
        </a:p>
      </cdr:txBody>
    </cdr:sp>
  </cdr:relSizeAnchor>
</c:userShapes>
</file>

<file path=xl/drawings/drawing100.xml><?xml version="1.0" encoding="utf-8"?>
<c:userShapes xmlns:c="http://schemas.openxmlformats.org/drawingml/2006/chart">
  <cdr:relSizeAnchor xmlns:cdr="http://schemas.openxmlformats.org/drawingml/2006/chartDrawing">
    <cdr:from>
      <cdr:x>0</cdr:x>
      <cdr:y>0.97527</cdr:y>
    </cdr:from>
    <cdr:to>
      <cdr:x>0.65116</cdr:x>
      <cdr:y>0.99469</cdr:y>
    </cdr:to>
    <cdr:sp macro="" textlink="">
      <cdr:nvSpPr>
        <cdr:cNvPr id="2" name="Text Box 1">
          <a:extLst xmlns:a="http://schemas.openxmlformats.org/drawingml/2006/main">
            <a:ext uri="{FF2B5EF4-FFF2-40B4-BE49-F238E27FC236}">
              <a16:creationId xmlns:a16="http://schemas.microsoft.com/office/drawing/2014/main" id="{72844632-2388-43B8-8C7F-F674EAC9DDB8}"/>
            </a:ext>
          </a:extLst>
        </cdr:cNvPr>
        <cdr:cNvSpPr txBox="1">
          <a:spLocks xmlns:a="http://schemas.openxmlformats.org/drawingml/2006/main" noChangeArrowheads="1"/>
        </cdr:cNvSpPr>
      </cdr:nvSpPr>
      <cdr:spPr bwMode="auto">
        <a:xfrm xmlns:a="http://schemas.openxmlformats.org/drawingml/2006/main">
          <a:off x="0" y="81468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98E7957A-5429-403F-923E-BA47E6EC21D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0.10639</cdr:y>
    </cdr:from>
    <cdr:to>
      <cdr:x>1</cdr:x>
      <cdr:y>0.10639</cdr:y>
    </cdr:to>
    <cdr:cxnSp macro="">
      <cdr:nvCxnSpPr>
        <cdr:cNvPr id="3" name="2 Conector recto">
          <a:extLst xmlns:a="http://schemas.openxmlformats.org/drawingml/2006/main">
            <a:ext uri="{FF2B5EF4-FFF2-40B4-BE49-F238E27FC236}">
              <a16:creationId xmlns:a16="http://schemas.microsoft.com/office/drawing/2014/main" id="{F664E795-A1D5-47C3-B74A-A414FB9C42DA}"/>
            </a:ext>
          </a:extLst>
        </cdr:cNvPr>
        <cdr:cNvCxnSpPr/>
      </cdr:nvCxnSpPr>
      <cdr:spPr>
        <a:xfrm xmlns:a="http://schemas.openxmlformats.org/drawingml/2006/main" flipV="1">
          <a:off x="0" y="88868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10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226072</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2</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0225"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552450</xdr:colOff>
      <xdr:row>47</xdr:row>
      <xdr:rowOff>76199</xdr:rowOff>
    </xdr:from>
    <xdr:to>
      <xdr:col>8</xdr:col>
      <xdr:colOff>673099</xdr:colOff>
      <xdr:row>89</xdr:row>
      <xdr:rowOff>47624</xdr:rowOff>
    </xdr:to>
    <xdr:graphicFrame macro="">
      <xdr:nvGraphicFramePr>
        <xdr:cNvPr id="5" name="4 Gráfico">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2.xml><?xml version="1.0" encoding="utf-8"?>
<c:userShapes xmlns:c="http://schemas.openxmlformats.org/drawingml/2006/chart">
  <cdr:relSizeAnchor xmlns:cdr="http://schemas.openxmlformats.org/drawingml/2006/chartDrawing">
    <cdr:from>
      <cdr:x>0</cdr:x>
      <cdr:y>0.9718</cdr:y>
    </cdr:from>
    <cdr:to>
      <cdr:x>0.65116</cdr:x>
      <cdr:y>0.99816</cdr:y>
    </cdr:to>
    <cdr:sp macro="" textlink="">
      <cdr:nvSpPr>
        <cdr:cNvPr id="2" name="Text Box 1">
          <a:extLst xmlns:a="http://schemas.openxmlformats.org/drawingml/2006/main">
            <a:ext uri="{FF2B5EF4-FFF2-40B4-BE49-F238E27FC236}">
              <a16:creationId xmlns:a16="http://schemas.microsoft.com/office/drawing/2014/main" id="{FC174B69-F3EC-4BF1-A1BE-1088872269F3}"/>
            </a:ext>
          </a:extLst>
        </cdr:cNvPr>
        <cdr:cNvSpPr txBox="1">
          <a:spLocks xmlns:a="http://schemas.openxmlformats.org/drawingml/2006/main" noChangeArrowheads="1"/>
        </cdr:cNvSpPr>
      </cdr:nvSpPr>
      <cdr:spPr bwMode="auto">
        <a:xfrm xmlns:a="http://schemas.openxmlformats.org/drawingml/2006/main">
          <a:off x="0" y="5979649"/>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CD6E3284-C64E-48B1-BAD3-01FAA8A11C3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0.18369</cdr:y>
    </cdr:from>
    <cdr:to>
      <cdr:x>1</cdr:x>
      <cdr:y>0.18369</cdr:y>
    </cdr:to>
    <cdr:cxnSp macro="">
      <cdr:nvCxnSpPr>
        <cdr:cNvPr id="3" name="2 Conector recto">
          <a:extLst xmlns:a="http://schemas.openxmlformats.org/drawingml/2006/main">
            <a:ext uri="{FF2B5EF4-FFF2-40B4-BE49-F238E27FC236}">
              <a16:creationId xmlns:a16="http://schemas.microsoft.com/office/drawing/2014/main" id="{E9B4062D-5AC0-4A16-A990-37C6FB687C7C}"/>
            </a:ext>
          </a:extLst>
        </cdr:cNvPr>
        <cdr:cNvCxnSpPr/>
      </cdr:nvCxnSpPr>
      <cdr:spPr>
        <a:xfrm xmlns:a="http://schemas.openxmlformats.org/drawingml/2006/main" flipV="1">
          <a:off x="0" y="113029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0.85201</cdr:x>
      <cdr:y>0.1192</cdr:y>
    </cdr:to>
    <cdr:sp macro="" textlink="'gasto por part de quienes gasta'!$C$3:$H$3">
      <cdr:nvSpPr>
        <cdr:cNvPr id="4" name="CuadroTexto 3">
          <a:extLst xmlns:a="http://schemas.openxmlformats.org/drawingml/2006/main">
            <a:ext uri="{FF2B5EF4-FFF2-40B4-BE49-F238E27FC236}">
              <a16:creationId xmlns:a16="http://schemas.microsoft.com/office/drawing/2014/main" id="{7A3B1247-4247-4797-A61B-E005B7A7A301}"/>
            </a:ext>
          </a:extLst>
        </cdr:cNvPr>
        <cdr:cNvSpPr txBox="1"/>
      </cdr:nvSpPr>
      <cdr:spPr>
        <a:xfrm xmlns:a="http://schemas.openxmlformats.org/drawingml/2006/main">
          <a:off x="0" y="0"/>
          <a:ext cx="5191125" cy="733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BF39345-FD99-42FA-9FD6-2EE0ECFEEAE3}" type="TxLink">
            <a:rPr lang="en-US" sz="1800" b="1" i="0" u="none" strike="noStrike">
              <a:solidFill>
                <a:schemeClr val="tx1">
                  <a:lumMod val="75000"/>
                  <a:lumOff val="25000"/>
                </a:schemeClr>
              </a:solidFill>
              <a:latin typeface="Calibri"/>
              <a:cs typeface="Arial"/>
            </a:rPr>
            <a:pPr/>
            <a:t>Gasto medio en destino según concepto (euros/persona) </a:t>
          </a:fld>
          <a:endParaRPr lang="es-ES" sz="1400">
            <a:solidFill>
              <a:schemeClr val="tx1">
                <a:lumMod val="75000"/>
                <a:lumOff val="25000"/>
              </a:schemeClr>
            </a:solidFill>
          </a:endParaRPr>
        </a:p>
      </cdr:txBody>
    </cdr:sp>
  </cdr:relSizeAnchor>
</c:userShapes>
</file>

<file path=xl/drawings/drawing10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254647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2</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7165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76200</xdr:colOff>
      <xdr:row>47</xdr:row>
      <xdr:rowOff>85724</xdr:rowOff>
    </xdr:from>
    <xdr:to>
      <xdr:col>7</xdr:col>
      <xdr:colOff>558799</xdr:colOff>
      <xdr:row>88</xdr:row>
      <xdr:rowOff>142874</xdr:rowOff>
    </xdr:to>
    <xdr:graphicFrame macro="">
      <xdr:nvGraphicFramePr>
        <xdr:cNvPr id="5" name="4 Gráfico">
          <a:extLst>
            <a:ext uri="{FF2B5EF4-FFF2-40B4-BE49-F238E27FC236}">
              <a16:creationId xmlns:a16="http://schemas.microsoft.com/office/drawing/2014/main" i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4.xml><?xml version="1.0" encoding="utf-8"?>
<c:userShapes xmlns:c="http://schemas.openxmlformats.org/drawingml/2006/chart">
  <cdr:relSizeAnchor xmlns:cdr="http://schemas.openxmlformats.org/drawingml/2006/chartDrawing">
    <cdr:from>
      <cdr:x>0</cdr:x>
      <cdr:y>0.97239</cdr:y>
    </cdr:from>
    <cdr:to>
      <cdr:x>0.65116</cdr:x>
      <cdr:y>0.99757</cdr:y>
    </cdr:to>
    <cdr:sp macro="" textlink="">
      <cdr:nvSpPr>
        <cdr:cNvPr id="2" name="Text Box 1">
          <a:extLst xmlns:a="http://schemas.openxmlformats.org/drawingml/2006/main">
            <a:ext uri="{FF2B5EF4-FFF2-40B4-BE49-F238E27FC236}">
              <a16:creationId xmlns:a16="http://schemas.microsoft.com/office/drawing/2014/main" id="{A90BCA37-0BF4-457D-882C-52CEE270ACF7}"/>
            </a:ext>
          </a:extLst>
        </cdr:cNvPr>
        <cdr:cNvSpPr txBox="1">
          <a:spLocks xmlns:a="http://schemas.openxmlformats.org/drawingml/2006/main" noChangeArrowheads="1"/>
        </cdr:cNvSpPr>
      </cdr:nvSpPr>
      <cdr:spPr bwMode="auto">
        <a:xfrm xmlns:a="http://schemas.openxmlformats.org/drawingml/2006/main">
          <a:off x="0" y="6261108"/>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CD372D08-65A0-4135-A86C-71A02FB5D67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0.15924</cdr:y>
    </cdr:from>
    <cdr:to>
      <cdr:x>1</cdr:x>
      <cdr:y>0.15924</cdr:y>
    </cdr:to>
    <cdr:cxnSp macro="">
      <cdr:nvCxnSpPr>
        <cdr:cNvPr id="3" name="2 Conector recto">
          <a:extLst xmlns:a="http://schemas.openxmlformats.org/drawingml/2006/main">
            <a:ext uri="{FF2B5EF4-FFF2-40B4-BE49-F238E27FC236}">
              <a16:creationId xmlns:a16="http://schemas.microsoft.com/office/drawing/2014/main" id="{3371842D-7E1D-4329-AE71-7E8A1851AFC3}"/>
            </a:ext>
          </a:extLst>
        </cdr:cNvPr>
        <cdr:cNvCxnSpPr/>
      </cdr:nvCxnSpPr>
      <cdr:spPr>
        <a:xfrm xmlns:a="http://schemas.openxmlformats.org/drawingml/2006/main" flipV="1">
          <a:off x="0" y="1066285"/>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0.91298</cdr:x>
      <cdr:y>0.10669</cdr:y>
    </cdr:to>
    <cdr:sp macro="" textlink="'gast x dia por part los gastan'!$C$3:$H$3">
      <cdr:nvSpPr>
        <cdr:cNvPr id="4" name="CuadroTexto 3">
          <a:extLst xmlns:a="http://schemas.openxmlformats.org/drawingml/2006/main">
            <a:ext uri="{FF2B5EF4-FFF2-40B4-BE49-F238E27FC236}">
              <a16:creationId xmlns:a16="http://schemas.microsoft.com/office/drawing/2014/main" id="{5A395519-BB72-4938-912F-C7ECD912AF1C}"/>
            </a:ext>
          </a:extLst>
        </cdr:cNvPr>
        <cdr:cNvSpPr txBox="1"/>
      </cdr:nvSpPr>
      <cdr:spPr>
        <a:xfrm xmlns:a="http://schemas.openxmlformats.org/drawingml/2006/main">
          <a:off x="0" y="0"/>
          <a:ext cx="5562600" cy="7143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8201D57-B8DB-4383-AD8C-0A69FA40B0E3}" type="TxLink">
            <a:rPr lang="en-US" sz="1800" b="1" i="0" u="none" strike="noStrike">
              <a:solidFill>
                <a:schemeClr val="tx1">
                  <a:lumMod val="75000"/>
                  <a:lumOff val="25000"/>
                </a:schemeClr>
              </a:solidFill>
              <a:latin typeface="Calibri"/>
              <a:cs typeface="Arial"/>
            </a:rPr>
            <a:pPr/>
            <a:t>Gasto medio en destino según concepto (euros/persona/día) </a:t>
          </a:fld>
          <a:endParaRPr lang="es-ES" sz="1200">
            <a:solidFill>
              <a:schemeClr val="tx1">
                <a:lumMod val="75000"/>
                <a:lumOff val="25000"/>
              </a:schemeClr>
            </a:solidFill>
          </a:endParaRPr>
        </a:p>
      </cdr:txBody>
    </cdr:sp>
  </cdr:relSizeAnchor>
</c:userShapes>
</file>

<file path=xl/drawings/drawing10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9525</xdr:colOff>
      <xdr:row>34</xdr:row>
      <xdr:rowOff>123829</xdr:rowOff>
    </xdr:from>
    <xdr:to>
      <xdr:col>11</xdr:col>
      <xdr:colOff>200025</xdr:colOff>
      <xdr:row>71</xdr:row>
      <xdr:rowOff>57150</xdr:rowOff>
    </xdr:to>
    <xdr:graphicFrame macro="">
      <xdr:nvGraphicFramePr>
        <xdr:cNvPr id="5" name="Chart 7">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6.xml><?xml version="1.0" encoding="utf-8"?>
<c:userShapes xmlns:c="http://schemas.openxmlformats.org/drawingml/2006/chart">
  <cdr:relSizeAnchor xmlns:cdr="http://schemas.openxmlformats.org/drawingml/2006/chartDrawing">
    <cdr:from>
      <cdr:x>0</cdr:x>
      <cdr:y>0</cdr:y>
    </cdr:from>
    <cdr:to>
      <cdr:x>1</cdr:x>
      <cdr:y>0.17936</cdr:y>
    </cdr:to>
    <cdr:sp macro="" textlink="'satisfacción aspectos'!$B$3:$G$3">
      <cdr:nvSpPr>
        <cdr:cNvPr id="2" name="1 CuadroTexto">
          <a:extLst xmlns:a="http://schemas.openxmlformats.org/drawingml/2006/main">
            <a:ext uri="{FF2B5EF4-FFF2-40B4-BE49-F238E27FC236}">
              <a16:creationId xmlns:a16="http://schemas.microsoft.com/office/drawing/2014/main" id="{E85C4D7D-BF5C-4D97-BC65-2B49151722D6}"/>
            </a:ext>
          </a:extLst>
        </cdr:cNvPr>
        <cdr:cNvSpPr txBox="1"/>
      </cdr:nvSpPr>
      <cdr:spPr>
        <a:xfrm xmlns:a="http://schemas.openxmlformats.org/drawingml/2006/main">
          <a:off x="0" y="0"/>
          <a:ext cx="8582025" cy="1076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31847065-E9B3-4B25-99E2-25485B6A4D52}" type="TxLink">
            <a:rPr lang="en-US" sz="1800" b="1" i="0" u="none" strike="noStrike">
              <a:solidFill>
                <a:schemeClr val="tx1">
                  <a:lumMod val="75000"/>
                  <a:lumOff val="25000"/>
                </a:schemeClr>
              </a:solidFill>
              <a:latin typeface="Calibri"/>
              <a:cs typeface="Arial"/>
            </a:rPr>
            <a:pPr algn="l"/>
            <a:t>Índice de satisfacción global (escala 1 a 10) </a:t>
          </a:fld>
          <a:endParaRPr lang="es-ES" sz="2000" b="1">
            <a:solidFill>
              <a:schemeClr val="tx1">
                <a:lumMod val="75000"/>
                <a:lumOff val="25000"/>
              </a:schemeClr>
            </a:solidFill>
          </a:endParaRPr>
        </a:p>
      </cdr:txBody>
    </cdr:sp>
  </cdr:relSizeAnchor>
  <cdr:relSizeAnchor xmlns:cdr="http://schemas.openxmlformats.org/drawingml/2006/chartDrawing">
    <cdr:from>
      <cdr:x>0.04286</cdr:x>
      <cdr:y>0.92804</cdr:y>
    </cdr:from>
    <cdr:to>
      <cdr:x>0.8368</cdr:x>
      <cdr:y>0.99126</cdr:y>
    </cdr:to>
    <cdr:sp macro="" textlink="">
      <cdr:nvSpPr>
        <cdr:cNvPr id="4" name="Text Box 1">
          <a:extLst xmlns:a="http://schemas.openxmlformats.org/drawingml/2006/main">
            <a:ext uri="{FF2B5EF4-FFF2-40B4-BE49-F238E27FC236}">
              <a16:creationId xmlns:a16="http://schemas.microsoft.com/office/drawing/2014/main" id="{BAB06D49-DDF5-4747-89FB-B11D46F99071}"/>
            </a:ext>
          </a:extLst>
        </cdr:cNvPr>
        <cdr:cNvSpPr txBox="1">
          <a:spLocks xmlns:a="http://schemas.openxmlformats.org/drawingml/2006/main" noChangeArrowheads="1"/>
        </cdr:cNvSpPr>
      </cdr:nvSpPr>
      <cdr:spPr bwMode="auto">
        <a:xfrm xmlns:a="http://schemas.openxmlformats.org/drawingml/2006/main">
          <a:off x="310672" y="4791075"/>
          <a:ext cx="5754894" cy="3263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*La satisfacción global es un valor dado por el turistas en una escala de 1 a 10</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0.00841</cdr:x>
      <cdr:y>0.11869</cdr:y>
    </cdr:from>
    <cdr:to>
      <cdr:x>0.99264</cdr:x>
      <cdr:y>0.1206</cdr:y>
    </cdr:to>
    <cdr:cxnSp macro="">
      <cdr:nvCxnSpPr>
        <cdr:cNvPr id="5" name="4 Conector recto">
          <a:extLst xmlns:a="http://schemas.openxmlformats.org/drawingml/2006/main">
            <a:ext uri="{FF2B5EF4-FFF2-40B4-BE49-F238E27FC236}">
              <a16:creationId xmlns:a16="http://schemas.microsoft.com/office/drawing/2014/main" id="{0635BC49-FE1E-4DD4-A47B-6FFC19D652D4}"/>
            </a:ext>
          </a:extLst>
        </cdr:cNvPr>
        <cdr:cNvCxnSpPr/>
      </cdr:nvCxnSpPr>
      <cdr:spPr>
        <a:xfrm xmlns:a="http://schemas.openxmlformats.org/drawingml/2006/main">
          <a:off x="72173" y="725819"/>
          <a:ext cx="8446686" cy="11679"/>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dr:relSizeAnchor xmlns:cdr="http://schemas.openxmlformats.org/drawingml/2006/chartDrawing">
    <cdr:from>
      <cdr:x>0.01738</cdr:x>
      <cdr:y>0.23608</cdr:y>
    </cdr:from>
    <cdr:to>
      <cdr:x>0.99635</cdr:x>
      <cdr:y>0.23608</cdr:y>
    </cdr:to>
    <cdr:cxnSp macro="">
      <cdr:nvCxnSpPr>
        <cdr:cNvPr id="6" name="5 Conector recto">
          <a:extLst xmlns:a="http://schemas.openxmlformats.org/drawingml/2006/main">
            <a:ext uri="{FF2B5EF4-FFF2-40B4-BE49-F238E27FC236}">
              <a16:creationId xmlns:a16="http://schemas.microsoft.com/office/drawing/2014/main" id="{0593F451-E342-42DC-82F7-8823EDF73B6E}"/>
            </a:ext>
          </a:extLst>
        </cdr:cNvPr>
        <cdr:cNvCxnSpPr/>
      </cdr:nvCxnSpPr>
      <cdr:spPr>
        <a:xfrm xmlns:a="http://schemas.openxmlformats.org/drawingml/2006/main">
          <a:off x="149156" y="1443638"/>
          <a:ext cx="8401545" cy="0"/>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0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269875</xdr:colOff>
      <xdr:row>46</xdr:row>
      <xdr:rowOff>628649</xdr:rowOff>
    </xdr:from>
    <xdr:to>
      <xdr:col>10</xdr:col>
      <xdr:colOff>136524</xdr:colOff>
      <xdr:row>96</xdr:row>
      <xdr:rowOff>123824</xdr:rowOff>
    </xdr:to>
    <xdr:graphicFrame macro="">
      <xdr:nvGraphicFramePr>
        <xdr:cNvPr id="4" name="3 Gráfico">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9.xml><?xml version="1.0" encoding="utf-8"?>
<c:userShapes xmlns:c="http://schemas.openxmlformats.org/drawingml/2006/chart">
  <cdr:relSizeAnchor xmlns:cdr="http://schemas.openxmlformats.org/drawingml/2006/chartDrawing">
    <cdr:from>
      <cdr:x>0</cdr:x>
      <cdr:y>0.96842</cdr:y>
    </cdr:from>
    <cdr:to>
      <cdr:x>0.99126</cdr:x>
      <cdr:y>1</cdr:y>
    </cdr:to>
    <cdr:sp macro="" textlink="">
      <cdr:nvSpPr>
        <cdr:cNvPr id="2" name="Text Box 1">
          <a:extLst xmlns:a="http://schemas.openxmlformats.org/drawingml/2006/main">
            <a:ext uri="{FF2B5EF4-FFF2-40B4-BE49-F238E27FC236}">
              <a16:creationId xmlns:a16="http://schemas.microsoft.com/office/drawing/2014/main" id="{BD220312-87F2-442B-865B-51B1378DE563}"/>
            </a:ext>
          </a:extLst>
        </cdr:cNvPr>
        <cdr:cNvSpPr txBox="1">
          <a:spLocks xmlns:a="http://schemas.openxmlformats.org/drawingml/2006/main" noChangeArrowheads="1"/>
        </cdr:cNvSpPr>
      </cdr:nvSpPr>
      <cdr:spPr bwMode="auto">
        <a:xfrm xmlns:a="http://schemas.openxmlformats.org/drawingml/2006/main">
          <a:off x="0" y="7886701"/>
          <a:ext cx="7770561" cy="2571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F0971E2A-6B8A-4B2E-873D-EC4ACE24DC5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0.11769</cdr:y>
    </cdr:from>
    <cdr:to>
      <cdr:x>1</cdr:x>
      <cdr:y>0.11769</cdr:y>
    </cdr:to>
    <cdr:cxnSp macro="">
      <cdr:nvCxnSpPr>
        <cdr:cNvPr id="3" name="2 Conector recto">
          <a:extLst xmlns:a="http://schemas.openxmlformats.org/drawingml/2006/main">
            <a:ext uri="{FF2B5EF4-FFF2-40B4-BE49-F238E27FC236}">
              <a16:creationId xmlns:a16="http://schemas.microsoft.com/office/drawing/2014/main" id="{1A3AC1C2-9AE7-4BFD-BF73-40D805411F4A}"/>
            </a:ext>
          </a:extLst>
        </cdr:cNvPr>
        <cdr:cNvCxnSpPr/>
      </cdr:nvCxnSpPr>
      <cdr:spPr>
        <a:xfrm xmlns:a="http://schemas.openxmlformats.org/drawingml/2006/main" flipV="1">
          <a:off x="0" y="958460"/>
          <a:ext cx="78390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0.10709</cdr:y>
    </cdr:to>
    <cdr:sp macro="" textlink="'satisfacción mercados'!$B$3:$G$3">
      <cdr:nvSpPr>
        <cdr:cNvPr id="4" name="3 CuadroTexto">
          <a:extLst xmlns:a="http://schemas.openxmlformats.org/drawingml/2006/main">
            <a:ext uri="{FF2B5EF4-FFF2-40B4-BE49-F238E27FC236}">
              <a16:creationId xmlns:a16="http://schemas.microsoft.com/office/drawing/2014/main" id="{12A7FBC1-AFE5-4FFD-91A9-FCFE8B5BBA26}"/>
            </a:ext>
          </a:extLst>
        </cdr:cNvPr>
        <cdr:cNvSpPr txBox="1"/>
      </cdr:nvSpPr>
      <cdr:spPr>
        <a:xfrm xmlns:a="http://schemas.openxmlformats.org/drawingml/2006/main">
          <a:off x="0" y="0"/>
          <a:ext cx="6610349" cy="8721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4F3BEE0-9934-45CE-A37C-B697BDA22828}" type="TxLink">
            <a:rPr lang="en-US" sz="1800" b="1" i="0" u="none" strike="noStrike">
              <a:solidFill>
                <a:schemeClr val="tx1">
                  <a:lumMod val="75000"/>
                  <a:lumOff val="25000"/>
                </a:schemeClr>
              </a:solidFill>
              <a:latin typeface="Calibri"/>
              <a:cs typeface="Arial"/>
            </a:rPr>
            <a:pPr/>
            <a:t>Satisfacción global percibida con el viaje a Tenerife por mercados
(escala de 1 a 10)</a:t>
          </a:fld>
          <a:endParaRPr lang="es-ES" sz="2000">
            <a:solidFill>
              <a:schemeClr val="tx1">
                <a:lumMod val="75000"/>
                <a:lumOff val="25000"/>
              </a:schemeClr>
            </a:solidFill>
          </a:endParaRP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13</xdr:col>
      <xdr:colOff>180975</xdr:colOff>
      <xdr:row>1</xdr:row>
      <xdr:rowOff>19050</xdr:rowOff>
    </xdr:from>
    <xdr:to>
      <xdr:col>23</xdr:col>
      <xdr:colOff>114299</xdr:colOff>
      <xdr:row>26</xdr:row>
      <xdr:rowOff>69850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733425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38100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323851</xdr:colOff>
      <xdr:row>1</xdr:row>
      <xdr:rowOff>838200</xdr:rowOff>
    </xdr:from>
    <xdr:to>
      <xdr:col>18</xdr:col>
      <xdr:colOff>391576</xdr:colOff>
      <xdr:row>41</xdr:row>
      <xdr:rowOff>155175</xdr:rowOff>
    </xdr:to>
    <xdr:graphicFrame macro="">
      <xdr:nvGraphicFramePr>
        <xdr:cNvPr id="4" name="Chart 7">
          <a:extLst>
            <a:ext uri="{FF2B5EF4-FFF2-40B4-BE49-F238E27FC236}">
              <a16:creationId xmlns:a16="http://schemas.microsoft.com/office/drawing/2014/main" id="{00000000-0008-0000-3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619125</xdr:colOff>
      <xdr:row>1</xdr:row>
      <xdr:rowOff>228600</xdr:rowOff>
    </xdr:from>
    <xdr:to>
      <xdr:col>27</xdr:col>
      <xdr:colOff>572550</xdr:colOff>
      <xdr:row>38</xdr:row>
      <xdr:rowOff>117075</xdr:rowOff>
    </xdr:to>
    <xdr:graphicFrame macro="">
      <xdr:nvGraphicFramePr>
        <xdr:cNvPr id="5" name="Chart 7">
          <a:extLst>
            <a:ext uri="{FF2B5EF4-FFF2-40B4-BE49-F238E27FC236}">
              <a16:creationId xmlns:a16="http://schemas.microsoft.com/office/drawing/2014/main" id="{00000000-0008-0000-3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1.xml><?xml version="1.0" encoding="utf-8"?>
<c:userShapes xmlns:c="http://schemas.openxmlformats.org/drawingml/2006/chart">
  <cdr:relSizeAnchor xmlns:cdr="http://schemas.openxmlformats.org/drawingml/2006/chartDrawing">
    <cdr:from>
      <cdr:x>0</cdr:x>
      <cdr:y>0</cdr:y>
    </cdr:from>
    <cdr:to>
      <cdr:x>0.89667</cdr:x>
      <cdr:y>0.11591</cdr:y>
    </cdr:to>
    <cdr:sp macro="" textlink="' Motivacion'!$J$1">
      <cdr:nvSpPr>
        <cdr:cNvPr id="2" name="1 CuadroTexto">
          <a:extLst xmlns:a="http://schemas.openxmlformats.org/drawingml/2006/main">
            <a:ext uri="{FF2B5EF4-FFF2-40B4-BE49-F238E27FC236}">
              <a16:creationId xmlns:a16="http://schemas.microsoft.com/office/drawing/2014/main" id="{21F5CB2F-EFCE-42B0-B4EB-7E21863D8D08}"/>
            </a:ext>
          </a:extLst>
        </cdr:cNvPr>
        <cdr:cNvSpPr txBox="1"/>
      </cdr:nvSpPr>
      <cdr:spPr>
        <a:xfrm xmlns:a="http://schemas.openxmlformats.org/drawingml/2006/main">
          <a:off x="0" y="0"/>
          <a:ext cx="7439024"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A43481F3-D43E-4B0C-9CB3-1E85C82AA4C7}" type="TxLink">
            <a:rPr lang="en-US" sz="1800" b="1" i="0" u="none" strike="noStrike">
              <a:solidFill>
                <a:schemeClr val="tx1">
                  <a:lumMod val="75000"/>
                  <a:lumOff val="25000"/>
                </a:schemeClr>
              </a:solidFill>
              <a:latin typeface="Calibri"/>
              <a:cs typeface="Arial"/>
            </a:rPr>
            <a:pPr algn="l"/>
            <a:t>Principales motivos para elegir Tenerife como destino de vacaciones (% turistas)</a:t>
          </a:fld>
          <a:endParaRPr lang="en-US" sz="1800" b="1" i="0" u="none" strike="noStrike">
            <a:solidFill>
              <a:schemeClr val="tx1">
                <a:lumMod val="75000"/>
                <a:lumOff val="25000"/>
              </a:schemeClr>
            </a:solidFill>
            <a:latin typeface="Calibri"/>
          </a:endParaRPr>
        </a:p>
      </cdr:txBody>
    </cdr:sp>
  </cdr:relSizeAnchor>
  <cdr:relSizeAnchor xmlns:cdr="http://schemas.openxmlformats.org/drawingml/2006/chartDrawing">
    <cdr:from>
      <cdr:x>0.04286</cdr:x>
      <cdr:y>0.95909</cdr:y>
    </cdr:from>
    <cdr:to>
      <cdr:x>0.8368</cdr:x>
      <cdr:y>0.99126</cdr:y>
    </cdr:to>
    <cdr:sp macro="" textlink="">
      <cdr:nvSpPr>
        <cdr:cNvPr id="4" name="Text Box 1">
          <a:extLst xmlns:a="http://schemas.openxmlformats.org/drawingml/2006/main">
            <a:ext uri="{FF2B5EF4-FFF2-40B4-BE49-F238E27FC236}">
              <a16:creationId xmlns:a16="http://schemas.microsoft.com/office/drawing/2014/main" id="{07D72277-52BA-4689-81B8-DFC620659DD5}"/>
            </a:ext>
          </a:extLst>
        </cdr:cNvPr>
        <cdr:cNvSpPr txBox="1">
          <a:spLocks xmlns:a="http://schemas.openxmlformats.org/drawingml/2006/main" noChangeArrowheads="1"/>
        </cdr:cNvSpPr>
      </cdr:nvSpPr>
      <cdr:spPr bwMode="auto">
        <a:xfrm xmlns:a="http://schemas.openxmlformats.org/drawingml/2006/main">
          <a:off x="355578" y="8039099"/>
          <a:ext cx="6586744" cy="2696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0.00344</cdr:x>
      <cdr:y>0.10841</cdr:y>
    </cdr:from>
    <cdr:to>
      <cdr:x>0.98767</cdr:x>
      <cdr:y>0.11032</cdr:y>
    </cdr:to>
    <cdr:cxnSp macro="">
      <cdr:nvCxnSpPr>
        <cdr:cNvPr id="5" name="4 Conector recto">
          <a:extLst xmlns:a="http://schemas.openxmlformats.org/drawingml/2006/main">
            <a:ext uri="{FF2B5EF4-FFF2-40B4-BE49-F238E27FC236}">
              <a16:creationId xmlns:a16="http://schemas.microsoft.com/office/drawing/2014/main" id="{93B8B78F-840D-47D8-8668-DFEEFC92A43B}"/>
            </a:ext>
          </a:extLst>
        </cdr:cNvPr>
        <cdr:cNvCxnSpPr/>
      </cdr:nvCxnSpPr>
      <cdr:spPr>
        <a:xfrm xmlns:a="http://schemas.openxmlformats.org/drawingml/2006/main">
          <a:off x="28539" y="908685"/>
          <a:ext cx="8165442" cy="16010"/>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userShapes>
</file>

<file path=xl/drawings/drawing112.xml><?xml version="1.0" encoding="utf-8"?>
<c:userShapes xmlns:c="http://schemas.openxmlformats.org/drawingml/2006/chart">
  <cdr:relSizeAnchor xmlns:cdr="http://schemas.openxmlformats.org/drawingml/2006/chartDrawing">
    <cdr:from>
      <cdr:x>0</cdr:x>
      <cdr:y>0</cdr:y>
    </cdr:from>
    <cdr:to>
      <cdr:x>0.93857</cdr:x>
      <cdr:y>0.11967</cdr:y>
    </cdr:to>
    <cdr:sp macro="" textlink="' Motivacion'!$V$1">
      <cdr:nvSpPr>
        <cdr:cNvPr id="2" name="1 CuadroTexto">
          <a:extLst xmlns:a="http://schemas.openxmlformats.org/drawingml/2006/main">
            <a:ext uri="{FF2B5EF4-FFF2-40B4-BE49-F238E27FC236}">
              <a16:creationId xmlns:a16="http://schemas.microsoft.com/office/drawing/2014/main" id="{B6B1C817-2371-48DB-83BA-4F7637AC8BEA}"/>
            </a:ext>
          </a:extLst>
        </cdr:cNvPr>
        <cdr:cNvSpPr txBox="1"/>
      </cdr:nvSpPr>
      <cdr:spPr>
        <a:xfrm xmlns:a="http://schemas.openxmlformats.org/drawingml/2006/main">
          <a:off x="0" y="0"/>
          <a:ext cx="6419850" cy="9908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B15E2195-C877-4728-AE0A-5DC3A2F0A1A6}" type="TxLink">
            <a:rPr lang="en-US" sz="1800" b="1" i="0" u="none" strike="noStrike">
              <a:solidFill>
                <a:schemeClr val="tx1">
                  <a:lumMod val="75000"/>
                  <a:lumOff val="25000"/>
                </a:schemeClr>
              </a:solidFill>
              <a:latin typeface="Calibri"/>
              <a:cs typeface="Arial"/>
            </a:rPr>
            <a:pPr algn="l"/>
            <a:t>Otros motivos para elegir Tenerife como destino de vacaciones (% turistas) </a:t>
          </a:fld>
          <a:endParaRPr lang="en-US" sz="1800" b="1" i="0" u="none" strike="noStrike">
            <a:solidFill>
              <a:schemeClr val="tx1">
                <a:lumMod val="75000"/>
                <a:lumOff val="25000"/>
              </a:schemeClr>
            </a:solidFill>
            <a:latin typeface="Calibri"/>
          </a:endParaRPr>
        </a:p>
      </cdr:txBody>
    </cdr:sp>
  </cdr:relSizeAnchor>
  <cdr:relSizeAnchor xmlns:cdr="http://schemas.openxmlformats.org/drawingml/2006/chartDrawing">
    <cdr:from>
      <cdr:x>0.04286</cdr:x>
      <cdr:y>0.95082</cdr:y>
    </cdr:from>
    <cdr:to>
      <cdr:x>0.8368</cdr:x>
      <cdr:y>0.99126</cdr:y>
    </cdr:to>
    <cdr:sp macro="" textlink="">
      <cdr:nvSpPr>
        <cdr:cNvPr id="4" name="Text Box 1">
          <a:extLst xmlns:a="http://schemas.openxmlformats.org/drawingml/2006/main">
            <a:ext uri="{FF2B5EF4-FFF2-40B4-BE49-F238E27FC236}">
              <a16:creationId xmlns:a16="http://schemas.microsoft.com/office/drawing/2014/main" id="{3BC7AD14-FA26-4DCD-AF4D-FFC5D62C66F4}"/>
            </a:ext>
          </a:extLst>
        </cdr:cNvPr>
        <cdr:cNvSpPr txBox="1">
          <a:spLocks xmlns:a="http://schemas.openxmlformats.org/drawingml/2006/main" noChangeArrowheads="1"/>
        </cdr:cNvSpPr>
      </cdr:nvSpPr>
      <cdr:spPr bwMode="auto">
        <a:xfrm xmlns:a="http://schemas.openxmlformats.org/drawingml/2006/main">
          <a:off x="355578" y="5524500"/>
          <a:ext cx="6586744" cy="23496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cdr:x>
      <cdr:y>0.11068</cdr:y>
    </cdr:from>
    <cdr:to>
      <cdr:x>0.98423</cdr:x>
      <cdr:y>0.11259</cdr:y>
    </cdr:to>
    <cdr:cxnSp macro="">
      <cdr:nvCxnSpPr>
        <cdr:cNvPr id="5" name="4 Conector recto">
          <a:extLst xmlns:a="http://schemas.openxmlformats.org/drawingml/2006/main">
            <a:ext uri="{FF2B5EF4-FFF2-40B4-BE49-F238E27FC236}">
              <a16:creationId xmlns:a16="http://schemas.microsoft.com/office/drawing/2014/main" id="{4AD2B9D1-BCF8-4FB4-971A-A12EEF9DEB2A}"/>
            </a:ext>
          </a:extLst>
        </cdr:cNvPr>
        <cdr:cNvCxnSpPr/>
      </cdr:nvCxnSpPr>
      <cdr:spPr>
        <a:xfrm xmlns:a="http://schemas.openxmlformats.org/drawingml/2006/main">
          <a:off x="0" y="916430"/>
          <a:ext cx="6732133" cy="15815"/>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userShapes>
</file>

<file path=xl/drawings/drawing1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361951</xdr:colOff>
      <xdr:row>33</xdr:row>
      <xdr:rowOff>76201</xdr:rowOff>
    </xdr:from>
    <xdr:to>
      <xdr:col>7</xdr:col>
      <xdr:colOff>419100</xdr:colOff>
      <xdr:row>78</xdr:row>
      <xdr:rowOff>85726</xdr:rowOff>
    </xdr:to>
    <xdr:graphicFrame macro="">
      <xdr:nvGraphicFramePr>
        <xdr:cNvPr id="4" name="Chart 7">
          <a:extLst>
            <a:ext uri="{FF2B5EF4-FFF2-40B4-BE49-F238E27FC236}">
              <a16:creationId xmlns:a16="http://schemas.microsoft.com/office/drawing/2014/main" id="{00000000-0008-0000-3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4.xml><?xml version="1.0" encoding="utf-8"?>
<c:userShapes xmlns:c="http://schemas.openxmlformats.org/drawingml/2006/chart">
  <cdr:relSizeAnchor xmlns:cdr="http://schemas.openxmlformats.org/drawingml/2006/chartDrawing">
    <cdr:from>
      <cdr:x>0</cdr:x>
      <cdr:y>0</cdr:y>
    </cdr:from>
    <cdr:to>
      <cdr:x>1</cdr:x>
      <cdr:y>0.08877</cdr:y>
    </cdr:to>
    <cdr:sp macro="" textlink="'Aspectos negativos'!$B$3:$G$3">
      <cdr:nvSpPr>
        <cdr:cNvPr id="2" name="1 CuadroTexto">
          <a:extLst xmlns:a="http://schemas.openxmlformats.org/drawingml/2006/main">
            <a:ext uri="{FF2B5EF4-FFF2-40B4-BE49-F238E27FC236}">
              <a16:creationId xmlns:a16="http://schemas.microsoft.com/office/drawing/2014/main" id="{B2CDCA06-7385-464E-9AA9-33C69D76ECEF}"/>
            </a:ext>
          </a:extLst>
        </cdr:cNvPr>
        <cdr:cNvSpPr txBox="1"/>
      </cdr:nvSpPr>
      <cdr:spPr>
        <a:xfrm xmlns:a="http://schemas.openxmlformats.org/drawingml/2006/main">
          <a:off x="0" y="0"/>
          <a:ext cx="7277099" cy="647699"/>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fld id="{74162C19-B681-434C-AFEE-CE2B628FBFFB}" type="TxLink">
            <a:rPr lang="en-US" sz="1800" b="1" i="0" u="none" strike="noStrike">
              <a:solidFill>
                <a:schemeClr val="tx1">
                  <a:lumMod val="75000"/>
                  <a:lumOff val="25000"/>
                </a:schemeClr>
              </a:solidFill>
              <a:latin typeface="Calibri"/>
              <a:cs typeface="Arial"/>
            </a:rPr>
            <a:pPr algn="l"/>
            <a:t>Aspectos negativos del viaje a Tenerife (% turistas mencionan aspecto) </a:t>
          </a:fld>
          <a:endParaRPr lang="en-US" sz="2000" b="1" i="0" u="none" strike="noStrike">
            <a:solidFill>
              <a:schemeClr val="tx1">
                <a:lumMod val="75000"/>
                <a:lumOff val="25000"/>
              </a:schemeClr>
            </a:solidFill>
            <a:latin typeface="Calibri"/>
          </a:endParaRPr>
        </a:p>
      </cdr:txBody>
    </cdr:sp>
  </cdr:relSizeAnchor>
  <cdr:relSizeAnchor xmlns:cdr="http://schemas.openxmlformats.org/drawingml/2006/chartDrawing">
    <cdr:from>
      <cdr:x>0.04286</cdr:x>
      <cdr:y>0.95082</cdr:y>
    </cdr:from>
    <cdr:to>
      <cdr:x>0.8368</cdr:x>
      <cdr:y>0.99126</cdr:y>
    </cdr:to>
    <cdr:sp macro="" textlink="">
      <cdr:nvSpPr>
        <cdr:cNvPr id="4" name="Text Box 1">
          <a:extLst xmlns:a="http://schemas.openxmlformats.org/drawingml/2006/main">
            <a:ext uri="{FF2B5EF4-FFF2-40B4-BE49-F238E27FC236}">
              <a16:creationId xmlns:a16="http://schemas.microsoft.com/office/drawing/2014/main" id="{D944EF91-29DB-4684-87B5-644ED5C12CC1}"/>
            </a:ext>
          </a:extLst>
        </cdr:cNvPr>
        <cdr:cNvSpPr txBox="1">
          <a:spLocks xmlns:a="http://schemas.openxmlformats.org/drawingml/2006/main" noChangeArrowheads="1"/>
        </cdr:cNvSpPr>
      </cdr:nvSpPr>
      <cdr:spPr bwMode="auto">
        <a:xfrm xmlns:a="http://schemas.openxmlformats.org/drawingml/2006/main">
          <a:off x="355578" y="5524500"/>
          <a:ext cx="6586744" cy="23496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0.00262</cdr:x>
      <cdr:y>0.11741</cdr:y>
    </cdr:from>
    <cdr:to>
      <cdr:x>0.98685</cdr:x>
      <cdr:y>0.11932</cdr:y>
    </cdr:to>
    <cdr:cxnSp macro="">
      <cdr:nvCxnSpPr>
        <cdr:cNvPr id="5" name="4 Conector recto">
          <a:extLst xmlns:a="http://schemas.openxmlformats.org/drawingml/2006/main">
            <a:ext uri="{FF2B5EF4-FFF2-40B4-BE49-F238E27FC236}">
              <a16:creationId xmlns:a16="http://schemas.microsoft.com/office/drawing/2014/main" id="{C0E86B58-32C2-4368-B2E8-1DB0D60A0F57}"/>
            </a:ext>
          </a:extLst>
        </cdr:cNvPr>
        <cdr:cNvCxnSpPr/>
      </cdr:nvCxnSpPr>
      <cdr:spPr>
        <a:xfrm xmlns:a="http://schemas.openxmlformats.org/drawingml/2006/main">
          <a:off x="19066" y="856624"/>
          <a:ext cx="7162339" cy="13936"/>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userShapes>
</file>

<file path=xl/drawings/drawing1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216546</xdr:colOff>
      <xdr:row>0</xdr:row>
      <xdr:rowOff>1028700</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oneCellAnchor>
    <xdr:from>
      <xdr:col>7</xdr:col>
      <xdr:colOff>209550</xdr:colOff>
      <xdr:row>0</xdr:row>
      <xdr:rowOff>19050</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33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06000" y="190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c:userShapes xmlns:c="http://schemas.openxmlformats.org/drawingml/2006/chart">
  <cdr:relSizeAnchor xmlns:cdr="http://schemas.openxmlformats.org/drawingml/2006/chartDrawing">
    <cdr:from>
      <cdr:x>0</cdr:x>
      <cdr:y>0.97149</cdr:y>
    </cdr:from>
    <cdr:to>
      <cdr:x>0.65116</cdr:x>
      <cdr:y>0.99847</cdr:y>
    </cdr:to>
    <cdr:sp macro="" textlink="">
      <cdr:nvSpPr>
        <cdr:cNvPr id="2" name="Text Box 1">
          <a:extLst xmlns:a="http://schemas.openxmlformats.org/drawingml/2006/main">
            <a:ext uri="{FF2B5EF4-FFF2-40B4-BE49-F238E27FC236}">
              <a16:creationId xmlns:a16="http://schemas.microsoft.com/office/drawing/2014/main" id="{DCA438A6-7675-48E0-BFB2-B998EA2E3EF7}"/>
            </a:ext>
          </a:extLst>
        </cdr:cNvPr>
        <cdr:cNvSpPr txBox="1">
          <a:spLocks xmlns:a="http://schemas.openxmlformats.org/drawingml/2006/main" noChangeArrowheads="1"/>
        </cdr:cNvSpPr>
      </cdr:nvSpPr>
      <cdr:spPr bwMode="auto">
        <a:xfrm xmlns:a="http://schemas.openxmlformats.org/drawingml/2006/main">
          <a:off x="0" y="583892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B9572D8D-F058-4290-BF03-09A98F7BC05A}"/>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0.10416</cdr:y>
    </cdr:from>
    <cdr:to>
      <cdr:x>1</cdr:x>
      <cdr:y>0.10416</cdr:y>
    </cdr:to>
    <cdr:cxnSp macro="">
      <cdr:nvCxnSpPr>
        <cdr:cNvPr id="3" name="2 Conector recto">
          <a:extLst xmlns:a="http://schemas.openxmlformats.org/drawingml/2006/main">
            <a:ext uri="{FF2B5EF4-FFF2-40B4-BE49-F238E27FC236}">
              <a16:creationId xmlns:a16="http://schemas.microsoft.com/office/drawing/2014/main" id="{B998EDF0-0259-48EE-AA98-671D71B75EAA}"/>
            </a:ext>
          </a:extLst>
        </cdr:cNvPr>
        <cdr:cNvCxnSpPr/>
      </cdr:nvCxnSpPr>
      <cdr:spPr>
        <a:xfrm xmlns:a="http://schemas.openxmlformats.org/drawingml/2006/main" flipV="1">
          <a:off x="0" y="62600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0.05779</cdr:y>
    </cdr:to>
    <cdr:sp macro="" textlink="'Renta media familiar mercados'!$B$3:$L$3">
      <cdr:nvSpPr>
        <cdr:cNvPr id="4" name="3 CuadroTexto">
          <a:extLst xmlns:a="http://schemas.openxmlformats.org/drawingml/2006/main">
            <a:ext uri="{FF2B5EF4-FFF2-40B4-BE49-F238E27FC236}">
              <a16:creationId xmlns:a16="http://schemas.microsoft.com/office/drawing/2014/main" id="{FA5D8E35-30C5-4848-9DBD-B26744284DD4}"/>
            </a:ext>
          </a:extLst>
        </cdr:cNvPr>
        <cdr:cNvSpPr txBox="1"/>
      </cdr:nvSpPr>
      <cdr:spPr>
        <a:xfrm xmlns:a="http://schemas.openxmlformats.org/drawingml/2006/main">
          <a:off x="0" y="0"/>
          <a:ext cx="6092824"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81AEEE7-A58A-4539-8325-02CD5E25C6AD}" type="TxLink">
            <a:rPr lang="en-US" sz="1800" b="1" i="0" u="none" strike="noStrike">
              <a:solidFill>
                <a:schemeClr val="tx1">
                  <a:lumMod val="75000"/>
                  <a:lumOff val="25000"/>
                </a:schemeClr>
              </a:solidFill>
              <a:latin typeface="Calibri"/>
              <a:cs typeface="Arial"/>
            </a:rPr>
            <a:pPr/>
            <a:t>Renta media familiar según mercados (euros)</a:t>
          </a:fld>
          <a:endParaRPr lang="es-ES" sz="1200">
            <a:solidFill>
              <a:schemeClr val="tx1">
                <a:lumMod val="75000"/>
                <a:lumOff val="25000"/>
              </a:schemeClr>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1</xdr:col>
      <xdr:colOff>266700</xdr:colOff>
      <xdr:row>31</xdr:row>
      <xdr:rowOff>104775</xdr:rowOff>
    </xdr:from>
    <xdr:to>
      <xdr:col>8</xdr:col>
      <xdr:colOff>53974</xdr:colOff>
      <xdr:row>64</xdr:row>
      <xdr:rowOff>38100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73E19831-81FC-4FB0-ADA4-64AAA220997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0.00938</cdr:x>
      <cdr:y>0.97007</cdr:y>
    </cdr:from>
    <cdr:to>
      <cdr:x>0.66054</cdr:x>
      <cdr:y>0.99989</cdr:y>
    </cdr:to>
    <cdr:sp macro="" textlink="">
      <cdr:nvSpPr>
        <cdr:cNvPr id="2" name="Text Box 1">
          <a:extLst xmlns:a="http://schemas.openxmlformats.org/drawingml/2006/main">
            <a:ext uri="{FF2B5EF4-FFF2-40B4-BE49-F238E27FC236}">
              <a16:creationId xmlns:a16="http://schemas.microsoft.com/office/drawing/2014/main" id="{66E0F20C-4D44-4B9B-B579-35288A0EC135}"/>
            </a:ext>
          </a:extLst>
        </cdr:cNvPr>
        <cdr:cNvSpPr txBox="1">
          <a:spLocks xmlns:a="http://schemas.openxmlformats.org/drawingml/2006/main" noChangeArrowheads="1"/>
        </cdr:cNvSpPr>
      </cdr:nvSpPr>
      <cdr:spPr bwMode="auto">
        <a:xfrm xmlns:a="http://schemas.openxmlformats.org/drawingml/2006/main">
          <a:off x="57150" y="5118914"/>
          <a:ext cx="3967403" cy="1573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F1EB5C7-E428-4F10-8867-B6BF29FFE79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0.17162</cdr:y>
    </cdr:from>
    <cdr:to>
      <cdr:x>1</cdr:x>
      <cdr:y>0.17162</cdr:y>
    </cdr:to>
    <cdr:cxnSp macro="">
      <cdr:nvCxnSpPr>
        <cdr:cNvPr id="3" name="2 Conector recto">
          <a:extLst xmlns:a="http://schemas.openxmlformats.org/drawingml/2006/main">
            <a:ext uri="{FF2B5EF4-FFF2-40B4-BE49-F238E27FC236}">
              <a16:creationId xmlns:a16="http://schemas.microsoft.com/office/drawing/2014/main" id="{475D81BD-FEC7-485E-95D7-9095DE3CD645}"/>
            </a:ext>
          </a:extLst>
        </cdr:cNvPr>
        <cdr:cNvCxnSpPr/>
      </cdr:nvCxnSpPr>
      <cdr:spPr>
        <a:xfrm xmlns:a="http://schemas.openxmlformats.org/drawingml/2006/main" flipV="1">
          <a:off x="0" y="93342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0.89265</cdr:x>
      <cdr:y>0.12434</cdr:y>
    </cdr:to>
    <cdr:sp macro="" textlink="'Relacion acompañantes'!$B$3:$M$3">
      <cdr:nvSpPr>
        <cdr:cNvPr id="4" name="3 CuadroTexto">
          <a:extLst xmlns:a="http://schemas.openxmlformats.org/drawingml/2006/main">
            <a:ext uri="{FF2B5EF4-FFF2-40B4-BE49-F238E27FC236}">
              <a16:creationId xmlns:a16="http://schemas.microsoft.com/office/drawing/2014/main" id="{1E62894E-47FD-47E9-950D-7E3B14A3300C}"/>
            </a:ext>
          </a:extLst>
        </cdr:cNvPr>
        <cdr:cNvSpPr txBox="1"/>
      </cdr:nvSpPr>
      <cdr:spPr>
        <a:xfrm xmlns:a="http://schemas.openxmlformats.org/drawingml/2006/main">
          <a:off x="0" y="0"/>
          <a:ext cx="5438775" cy="67625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Relación de las personas que forman el grupo de viaje (% turistas)</a:t>
          </a:fld>
          <a:endParaRPr lang="es-ES" sz="1400">
            <a:solidFill>
              <a:schemeClr val="tx1">
                <a:lumMod val="75000"/>
                <a:lumOff val="25000"/>
              </a:schemeClr>
            </a:solidFill>
          </a:endParaRPr>
        </a:p>
      </cdr:txBody>
    </cdr:sp>
  </cdr:relSizeAnchor>
</c:userShapes>
</file>

<file path=xl/drawings/drawing15.xml><?xml version="1.0" encoding="utf-8"?>
<xdr:wsDr xmlns:xdr="http://schemas.openxmlformats.org/drawingml/2006/spreadsheetDrawing" xmlns:a="http://schemas.openxmlformats.org/drawingml/2006/main">
  <xdr:twoCellAnchor editAs="oneCell">
    <xdr:from>
      <xdr:col>10</xdr:col>
      <xdr:colOff>419099</xdr:colOff>
      <xdr:row>28</xdr:row>
      <xdr:rowOff>123825</xdr:rowOff>
    </xdr:from>
    <xdr:to>
      <xdr:col>21</xdr:col>
      <xdr:colOff>152399</xdr:colOff>
      <xdr:row>62</xdr:row>
      <xdr:rowOff>57150</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809625</xdr:colOff>
      <xdr:row>27</xdr:row>
      <xdr:rowOff>0</xdr:rowOff>
    </xdr:from>
    <xdr:to>
      <xdr:col>7</xdr:col>
      <xdr:colOff>447675</xdr:colOff>
      <xdr:row>60</xdr:row>
      <xdr:rowOff>95250</xdr:rowOff>
    </xdr:to>
    <xdr:graphicFrame macro="">
      <xdr:nvGraphicFramePr>
        <xdr:cNvPr id="3" name="2 Gráfico">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3" tooltip="Ir a índi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3" tooltip="Ir al índic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A672086B-AB99-454E-99FE-07511E5A102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0.61344</cdr:x>
      <cdr:y>0.99989</cdr:y>
    </cdr:to>
    <cdr:sp macro="" textlink="">
      <cdr:nvSpPr>
        <cdr:cNvPr id="2" name="Text Box 1">
          <a:extLst xmlns:a="http://schemas.openxmlformats.org/drawingml/2006/main">
            <a:ext uri="{FF2B5EF4-FFF2-40B4-BE49-F238E27FC236}">
              <a16:creationId xmlns:a16="http://schemas.microsoft.com/office/drawing/2014/main" id="{5786B3ED-407A-4E8C-9F14-8197C91FEF31}"/>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BA73FBB-FD47-47A4-A8AA-F956AA348BD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0.17863</cdr:y>
    </cdr:from>
    <cdr:to>
      <cdr:x>1</cdr:x>
      <cdr:y>0.17863</cdr:y>
    </cdr:to>
    <cdr:cxnSp macro="">
      <cdr:nvCxnSpPr>
        <cdr:cNvPr id="3" name="2 Conector recto">
          <a:extLst xmlns:a="http://schemas.openxmlformats.org/drawingml/2006/main">
            <a:ext uri="{FF2B5EF4-FFF2-40B4-BE49-F238E27FC236}">
              <a16:creationId xmlns:a16="http://schemas.microsoft.com/office/drawing/2014/main" id="{A7D562A9-E3DD-49C8-BD44-D89F9C015D6E}"/>
            </a:ext>
          </a:extLst>
        </cdr:cNvPr>
        <cdr:cNvCxnSpPr/>
      </cdr:nvCxnSpPr>
      <cdr:spPr>
        <a:xfrm xmlns:a="http://schemas.openxmlformats.org/drawingml/2006/main" flipV="1">
          <a:off x="0" y="971508"/>
          <a:ext cx="64674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0.12609</cdr:y>
    </cdr:to>
    <cdr:sp macro="" textlink="'Turismo familiar'!$B$15:$E$15">
      <cdr:nvSpPr>
        <cdr:cNvPr id="9" name="1 CuadroTexto">
          <a:extLst xmlns:a="http://schemas.openxmlformats.org/drawingml/2006/main">
            <a:ext uri="{FF2B5EF4-FFF2-40B4-BE49-F238E27FC236}">
              <a16:creationId xmlns:a16="http://schemas.microsoft.com/office/drawing/2014/main" id="{EDA4A330-D653-401C-9CA7-161B47B5BEE8}"/>
            </a:ext>
          </a:extLst>
        </cdr:cNvPr>
        <cdr:cNvSpPr txBox="1"/>
      </cdr:nvSpPr>
      <cdr:spPr>
        <a:xfrm xmlns:a="http://schemas.openxmlformats.org/drawingml/2006/main">
          <a:off x="0" y="0"/>
          <a:ext cx="6467475" cy="685800"/>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2855A736-14C1-43F6-91E9-60213DC641C9}" type="TxLink">
            <a:rPr lang="en-US" sz="1800" b="1" i="0" u="none" strike="noStrike">
              <a:solidFill>
                <a:schemeClr val="tx1">
                  <a:lumMod val="75000"/>
                  <a:lumOff val="25000"/>
                </a:schemeClr>
              </a:solidFill>
              <a:latin typeface="Calibri"/>
              <a:cs typeface="Arial"/>
            </a:rPr>
            <a:pPr/>
            <a:t>Porcentaje de adultos y de niños que visitan la Isla (%)
</a:t>
          </a:fld>
          <a:endParaRPr lang="es-ES" sz="1600">
            <a:solidFill>
              <a:schemeClr val="tx1">
                <a:lumMod val="75000"/>
                <a:lumOff val="25000"/>
              </a:schemeClr>
            </a:solidFill>
          </a:endParaRPr>
        </a:p>
      </cdr:txBody>
    </cdr:sp>
  </cdr:relSizeAnchor>
  <cdr:relSizeAnchor xmlns:cdr="http://schemas.openxmlformats.org/drawingml/2006/chartDrawing">
    <cdr:from>
      <cdr:x>0</cdr:x>
      <cdr:y>0.49737</cdr:y>
    </cdr:from>
    <cdr:to>
      <cdr:x>0.99114</cdr:x>
      <cdr:y>0.94571</cdr:y>
    </cdr:to>
    <cdr:sp macro="" textlink="">
      <cdr:nvSpPr>
        <cdr:cNvPr id="4" name="3 Rectángulo redondeado">
          <a:extLst xmlns:a="http://schemas.openxmlformats.org/drawingml/2006/main">
            <a:ext uri="{FF2B5EF4-FFF2-40B4-BE49-F238E27FC236}">
              <a16:creationId xmlns:a16="http://schemas.microsoft.com/office/drawing/2014/main" id="{A4B728FB-CE62-4369-B60B-8DEB79E7DF16}"/>
            </a:ext>
          </a:extLst>
        </cdr:cNvPr>
        <cdr:cNvSpPr/>
      </cdr:nvSpPr>
      <cdr:spPr>
        <a:xfrm xmlns:a="http://schemas.openxmlformats.org/drawingml/2006/main">
          <a:off x="0" y="2705092"/>
          <a:ext cx="6410173" cy="2438407"/>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userShapes>
</file>

<file path=xl/drawings/drawing1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E0A94B77-74D0-412E-9B61-BC708BB6BEA5}"/>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0.94716</cdr:y>
    </cdr:from>
    <cdr:to>
      <cdr:x>0.67996</cdr:x>
      <cdr:y>1</cdr:y>
    </cdr:to>
    <cdr:sp macro="" textlink="">
      <cdr:nvSpPr>
        <cdr:cNvPr id="2" name="Text Box 1">
          <a:extLst xmlns:a="http://schemas.openxmlformats.org/drawingml/2006/main">
            <a:ext uri="{FF2B5EF4-FFF2-40B4-BE49-F238E27FC236}">
              <a16:creationId xmlns:a16="http://schemas.microsoft.com/office/drawing/2014/main" id="{FA2A430C-6217-4EF7-8690-3B4C9F94767B}"/>
            </a:ext>
          </a:extLst>
        </cdr:cNvPr>
        <cdr:cNvSpPr txBox="1">
          <a:spLocks xmlns:a="http://schemas.openxmlformats.org/drawingml/2006/main" noChangeArrowheads="1"/>
        </cdr:cNvSpPr>
      </cdr:nvSpPr>
      <cdr:spPr bwMode="auto">
        <a:xfrm xmlns:a="http://schemas.openxmlformats.org/drawingml/2006/main">
          <a:off x="0" y="5155034"/>
          <a:ext cx="4352282" cy="2873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*Turismo familiar: se considera turismo familiar cuando en el grupo pago hay niños menores de 15 años</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79215770-37EA-4D0D-97AC-CED024C8578C}"/>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0.22591</cdr:y>
    </cdr:from>
    <cdr:to>
      <cdr:x>1</cdr:x>
      <cdr:y>0.22591</cdr:y>
    </cdr:to>
    <cdr:cxnSp macro="">
      <cdr:nvCxnSpPr>
        <cdr:cNvPr id="3" name="2 Conector recto">
          <a:extLst xmlns:a="http://schemas.openxmlformats.org/drawingml/2006/main">
            <a:ext uri="{FF2B5EF4-FFF2-40B4-BE49-F238E27FC236}">
              <a16:creationId xmlns:a16="http://schemas.microsoft.com/office/drawing/2014/main" id="{E05E0FA8-F88D-45C1-A477-2E8E818DC3C9}"/>
            </a:ext>
          </a:extLst>
        </cdr:cNvPr>
        <cdr:cNvCxnSpPr/>
      </cdr:nvCxnSpPr>
      <cdr:spPr>
        <a:xfrm xmlns:a="http://schemas.openxmlformats.org/drawingml/2006/main" flipV="1">
          <a:off x="0" y="122867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0.17338</cdr:y>
    </cdr:to>
    <cdr:sp macro="" textlink="'Turismo familiar'!$B$3:$O$3">
      <cdr:nvSpPr>
        <cdr:cNvPr id="4" name="3 CuadroTexto">
          <a:extLst xmlns:a="http://schemas.openxmlformats.org/drawingml/2006/main">
            <a:ext uri="{FF2B5EF4-FFF2-40B4-BE49-F238E27FC236}">
              <a16:creationId xmlns:a16="http://schemas.microsoft.com/office/drawing/2014/main" id="{A9CC6991-DAFF-436C-B183-A0BB5A45EF43}"/>
            </a:ext>
          </a:extLst>
        </cdr:cNvPr>
        <cdr:cNvSpPr txBox="1"/>
      </cdr:nvSpPr>
      <cdr:spPr>
        <a:xfrm xmlns:a="http://schemas.openxmlformats.org/drawingml/2006/main">
          <a:off x="0" y="0"/>
          <a:ext cx="6092824" cy="942974"/>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Turismo familiar 
Distribución de los grupos que viajan con menores de 16 años  por rango de edad de los niños (%)</a:t>
          </a:fld>
          <a:endParaRPr lang="es-ES" sz="1400">
            <a:solidFill>
              <a:schemeClr val="tx1">
                <a:lumMod val="75000"/>
                <a:lumOff val="25000"/>
              </a:schemeClr>
            </a:solidFill>
          </a:endParaRPr>
        </a:p>
      </cdr:txBody>
    </cdr:sp>
  </cdr:relSizeAnchor>
  <cdr:relSizeAnchor xmlns:cdr="http://schemas.openxmlformats.org/drawingml/2006/chartDrawing">
    <cdr:from>
      <cdr:x>0</cdr:x>
      <cdr:y>0.24869</cdr:y>
    </cdr:from>
    <cdr:to>
      <cdr:x>0.99115</cdr:x>
      <cdr:y>0.41856</cdr:y>
    </cdr:to>
    <cdr:sp macro="" textlink="">
      <cdr:nvSpPr>
        <cdr:cNvPr id="7" name="1 Rectángulo redondeado">
          <a:extLst xmlns:a="http://schemas.openxmlformats.org/drawingml/2006/main">
            <a:ext uri="{FF2B5EF4-FFF2-40B4-BE49-F238E27FC236}">
              <a16:creationId xmlns:a16="http://schemas.microsoft.com/office/drawing/2014/main" id="{E35FFA25-054F-4897-AB75-B64A872673CC}"/>
            </a:ext>
          </a:extLst>
        </cdr:cNvPr>
        <cdr:cNvSpPr/>
      </cdr:nvSpPr>
      <cdr:spPr>
        <a:xfrm xmlns:a="http://schemas.openxmlformats.org/drawingml/2006/main">
          <a:off x="0" y="1352550"/>
          <a:ext cx="6344153" cy="923925"/>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18.xml><?xml version="1.0" encoding="utf-8"?>
<xdr:wsDr xmlns:xdr="http://schemas.openxmlformats.org/drawingml/2006/spreadsheetDrawing" xmlns:a="http://schemas.openxmlformats.org/drawingml/2006/main">
  <xdr:twoCellAnchor editAs="oneCell">
    <xdr:from>
      <xdr:col>0</xdr:col>
      <xdr:colOff>885824</xdr:colOff>
      <xdr:row>26</xdr:row>
      <xdr:rowOff>85725</xdr:rowOff>
    </xdr:from>
    <xdr:to>
      <xdr:col>12</xdr:col>
      <xdr:colOff>152399</xdr:colOff>
      <xdr:row>67</xdr:row>
      <xdr:rowOff>123825</xdr:rowOff>
    </xdr:to>
    <xdr:graphicFrame macro="">
      <xdr:nvGraphicFramePr>
        <xdr:cNvPr id="2" name="2 Gráfico">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6ABE3FC5-28B9-4A06-BCFC-9F443413162A}"/>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0.97312</cdr:y>
    </cdr:from>
    <cdr:to>
      <cdr:x>0.47603</cdr:x>
      <cdr:y>0.99684</cdr:y>
    </cdr:to>
    <cdr:sp macro="" textlink="">
      <cdr:nvSpPr>
        <cdr:cNvPr id="2" name="Text Box 1">
          <a:extLst xmlns:a="http://schemas.openxmlformats.org/drawingml/2006/main">
            <a:ext uri="{FF2B5EF4-FFF2-40B4-BE49-F238E27FC236}">
              <a16:creationId xmlns:a16="http://schemas.microsoft.com/office/drawing/2014/main" id="{539D3F60-2B49-4250-A874-FCC53972B921}"/>
            </a:ext>
          </a:extLst>
        </cdr:cNvPr>
        <cdr:cNvSpPr txBox="1">
          <a:spLocks xmlns:a="http://schemas.openxmlformats.org/drawingml/2006/main" noChangeArrowheads="1"/>
        </cdr:cNvSpPr>
      </cdr:nvSpPr>
      <cdr:spPr bwMode="auto">
        <a:xfrm xmlns:a="http://schemas.openxmlformats.org/drawingml/2006/main">
          <a:off x="0" y="6655149"/>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4B64187-39AE-4F08-ADC6-07D3B805609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0.12665</cdr:y>
    </cdr:from>
    <cdr:to>
      <cdr:x>1</cdr:x>
      <cdr:y>0.12665</cdr:y>
    </cdr:to>
    <cdr:cxnSp macro="">
      <cdr:nvCxnSpPr>
        <cdr:cNvPr id="3" name="2 Conector recto">
          <a:extLst xmlns:a="http://schemas.openxmlformats.org/drawingml/2006/main">
            <a:ext uri="{FF2B5EF4-FFF2-40B4-BE49-F238E27FC236}">
              <a16:creationId xmlns:a16="http://schemas.microsoft.com/office/drawing/2014/main" id="{9C20F9D1-A2B3-4E98-8CBF-5664EE83FF15}"/>
            </a:ext>
          </a:extLst>
        </cdr:cNvPr>
        <cdr:cNvCxnSpPr/>
      </cdr:nvCxnSpPr>
      <cdr:spPr>
        <a:xfrm xmlns:a="http://schemas.openxmlformats.org/drawingml/2006/main" flipV="1">
          <a:off x="0" y="850458"/>
          <a:ext cx="83343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0.05106</cdr:y>
    </cdr:to>
    <cdr:sp macro="" textlink="'porc adult y niñ x mercado'!$B$3:$N$3">
      <cdr:nvSpPr>
        <cdr:cNvPr id="4" name="3 CuadroTexto">
          <a:extLst xmlns:a="http://schemas.openxmlformats.org/drawingml/2006/main">
            <a:ext uri="{FF2B5EF4-FFF2-40B4-BE49-F238E27FC236}">
              <a16:creationId xmlns:a16="http://schemas.microsoft.com/office/drawing/2014/main" id="{B38BA790-B24D-4207-AD6F-75303FEAB723}"/>
            </a:ext>
          </a:extLst>
        </cdr:cNvPr>
        <cdr:cNvSpPr txBox="1"/>
      </cdr:nvSpPr>
      <cdr:spPr>
        <a:xfrm xmlns:a="http://schemas.openxmlformats.org/drawingml/2006/main">
          <a:off x="0" y="0"/>
          <a:ext cx="8334375" cy="3491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Porcentaje de niños y adultos que visitan Tenerife por nacionalidad</a:t>
          </a:fld>
          <a:endParaRPr lang="es-ES" sz="1400">
            <a:solidFill>
              <a:schemeClr val="tx1">
                <a:lumMod val="75000"/>
                <a:lumOff val="25000"/>
              </a:schemeClr>
            </a:solidFill>
          </a:endParaRPr>
        </a:p>
      </cdr:txBody>
    </cdr:sp>
  </cdr:relSizeAnchor>
  <cdr:relSizeAnchor xmlns:cdr="http://schemas.openxmlformats.org/drawingml/2006/chartDrawing">
    <cdr:from>
      <cdr:x>0.00571</cdr:x>
      <cdr:y>0.04681</cdr:y>
    </cdr:from>
    <cdr:to>
      <cdr:x>0.30514</cdr:x>
      <cdr:y>0.0922</cdr:y>
    </cdr:to>
    <cdr:sp macro="" textlink="'porc adult y niñ x mercado'!$G$5:$H$5">
      <cdr:nvSpPr>
        <cdr:cNvPr id="6" name="5 CuadroTexto">
          <a:extLst xmlns:a="http://schemas.openxmlformats.org/drawingml/2006/main">
            <a:ext uri="{FF2B5EF4-FFF2-40B4-BE49-F238E27FC236}">
              <a16:creationId xmlns:a16="http://schemas.microsoft.com/office/drawing/2014/main" id="{CDC23B6B-A33C-4096-B889-7557F425C7AD}"/>
            </a:ext>
          </a:extLst>
        </cdr:cNvPr>
        <cdr:cNvSpPr txBox="1"/>
      </cdr:nvSpPr>
      <cdr:spPr>
        <a:xfrm xmlns:a="http://schemas.openxmlformats.org/drawingml/2006/main">
          <a:off x="47626" y="314326"/>
          <a:ext cx="249555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28B9168B-9477-4BAF-8CD6-BC0D99F30980}" type="TxLink">
            <a:rPr lang="en-US" sz="1600" b="1" i="0" u="none" strike="noStrike">
              <a:solidFill>
                <a:schemeClr val="tx1">
                  <a:lumMod val="75000"/>
                  <a:lumOff val="25000"/>
                </a:schemeClr>
              </a:solidFill>
              <a:latin typeface="Calibri"/>
              <a:cs typeface="Arial"/>
            </a:rPr>
            <a:pPr algn="l"/>
            <a:t>2015</a:t>
          </a:fld>
          <a:endParaRPr lang="es-ES" sz="3600">
            <a:solidFill>
              <a:schemeClr val="tx1">
                <a:lumMod val="75000"/>
                <a:lumOff val="25000"/>
              </a:schemeClr>
            </a:solidFill>
          </a:endParaRPr>
        </a:p>
      </cdr:txBody>
    </cdr:sp>
  </cdr:relSizeAnchor>
  <cdr:relSizeAnchor xmlns:cdr="http://schemas.openxmlformats.org/drawingml/2006/chartDrawing">
    <cdr:from>
      <cdr:x>0.00686</cdr:x>
      <cdr:y>0.4805</cdr:y>
    </cdr:from>
    <cdr:to>
      <cdr:x>0.99886</cdr:x>
      <cdr:y>0.52786</cdr:y>
    </cdr:to>
    <cdr:sp macro="" textlink="">
      <cdr:nvSpPr>
        <cdr:cNvPr id="7" name="Rectángulo 6">
          <a:extLst xmlns:a="http://schemas.openxmlformats.org/drawingml/2006/main">
            <a:ext uri="{FF2B5EF4-FFF2-40B4-BE49-F238E27FC236}">
              <a16:creationId xmlns:a16="http://schemas.microsoft.com/office/drawing/2014/main" id="{EC5D5C2D-7821-4E62-9B24-8FDAF556119A}"/>
            </a:ext>
          </a:extLst>
        </cdr:cNvPr>
        <cdr:cNvSpPr/>
      </cdr:nvSpPr>
      <cdr:spPr>
        <a:xfrm xmlns:a="http://schemas.openxmlformats.org/drawingml/2006/main">
          <a:off x="57151" y="3286125"/>
          <a:ext cx="8267700" cy="323850"/>
        </a:xfrm>
        <a:prstGeom xmlns:a="http://schemas.openxmlformats.org/drawingml/2006/main" prst="rect">
          <a:avLst/>
        </a:prstGeom>
        <a:noFill xmlns:a="http://schemas.openxmlformats.org/drawingml/2006/main"/>
        <a:ln xmlns:a="http://schemas.openxmlformats.org/drawingml/2006/main" w="22225">
          <a:solidFill>
            <a:schemeClr val="accent6"/>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425450</xdr:colOff>
      <xdr:row>17</xdr:row>
      <xdr:rowOff>82549</xdr:rowOff>
    </xdr:from>
    <xdr:to>
      <xdr:col>10</xdr:col>
      <xdr:colOff>482600</xdr:colOff>
      <xdr:row>40</xdr:row>
      <xdr:rowOff>120649</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47625</xdr:colOff>
      <xdr:row>42</xdr:row>
      <xdr:rowOff>142875</xdr:rowOff>
    </xdr:from>
    <xdr:to>
      <xdr:col>11</xdr:col>
      <xdr:colOff>301624</xdr:colOff>
      <xdr:row>76</xdr:row>
      <xdr:rowOff>76200</xdr:rowOff>
    </xdr:to>
    <xdr:graphicFrame macro="">
      <xdr:nvGraphicFramePr>
        <xdr:cNvPr id="5" name="8 Gráfico">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590550</xdr:colOff>
      <xdr:row>1</xdr:row>
      <xdr:rowOff>85725</xdr:rowOff>
    </xdr:from>
    <xdr:ext cx="495300" cy="495300"/>
    <xdr:pic>
      <xdr:nvPicPr>
        <xdr:cNvPr id="6" name="10 Imagen" descr="https://encrypted-tbn3.gstatic.com/images?q=tbn:ANd9GcS9dv_h_mgRl4NU7cIhTzv3MoOn0ZiT6qdeiJWxJuzUuUnUnoR-">
          <a:hlinkClick xmlns:r="http://schemas.openxmlformats.org/officeDocument/2006/relationships" r:id="rId3" tooltip="Ir al índice"/>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0</xdr:row>
      <xdr:rowOff>0</xdr:rowOff>
    </xdr:from>
    <xdr:to>
      <xdr:col>1</xdr:col>
      <xdr:colOff>349896</xdr:colOff>
      <xdr:row>1</xdr:row>
      <xdr:rowOff>866775</xdr:rowOff>
    </xdr:to>
    <xdr:pic>
      <xdr:nvPicPr>
        <xdr:cNvPr id="7" name="11 Imagen">
          <a:hlinkClick xmlns:r="http://schemas.openxmlformats.org/officeDocument/2006/relationships" r:id="rId3" tooltip="Ir a Indic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twoCellAnchor editAs="oneCell">
    <xdr:from>
      <xdr:col>1</xdr:col>
      <xdr:colOff>66674</xdr:colOff>
      <xdr:row>78</xdr:row>
      <xdr:rowOff>342900</xdr:rowOff>
    </xdr:from>
    <xdr:to>
      <xdr:col>15</xdr:col>
      <xdr:colOff>409575</xdr:colOff>
      <xdr:row>105</xdr:row>
      <xdr:rowOff>66675</xdr:rowOff>
    </xdr:to>
    <xdr:graphicFrame macro="">
      <xdr:nvGraphicFramePr>
        <xdr:cNvPr id="8" name="7 Gráfico">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73025</xdr:colOff>
      <xdr:row>13</xdr:row>
      <xdr:rowOff>22225</xdr:rowOff>
    </xdr:from>
    <xdr:to>
      <xdr:col>8</xdr:col>
      <xdr:colOff>276050</xdr:colOff>
      <xdr:row>46</xdr:row>
      <xdr:rowOff>78700</xdr:rowOff>
    </xdr:to>
    <xdr:graphicFrame macro="">
      <xdr:nvGraphicFramePr>
        <xdr:cNvPr id="2" name="2 Gráfico">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892175</xdr:colOff>
      <xdr:row>61</xdr:row>
      <xdr:rowOff>47625</xdr:rowOff>
    </xdr:from>
    <xdr:to>
      <xdr:col>8</xdr:col>
      <xdr:colOff>9350</xdr:colOff>
      <xdr:row>98</xdr:row>
      <xdr:rowOff>161250</xdr:rowOff>
    </xdr:to>
    <xdr:graphicFrame macro="">
      <xdr:nvGraphicFramePr>
        <xdr:cNvPr id="6" name="2 Gráfico">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4276B0AD-B38C-4D18-9690-5D71C2A2C4F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0.95924</cdr:y>
    </cdr:from>
    <cdr:to>
      <cdr:x>0.61226</cdr:x>
      <cdr:y>0.98926</cdr:y>
    </cdr:to>
    <cdr:sp macro="" textlink="">
      <cdr:nvSpPr>
        <cdr:cNvPr id="2" name="Text Box 1">
          <a:extLst xmlns:a="http://schemas.openxmlformats.org/drawingml/2006/main">
            <a:ext uri="{FF2B5EF4-FFF2-40B4-BE49-F238E27FC236}">
              <a16:creationId xmlns:a16="http://schemas.microsoft.com/office/drawing/2014/main" id="{B7A6A9C0-C6AC-44CE-8F3B-DE54EF530804}"/>
            </a:ext>
          </a:extLst>
        </cdr:cNvPr>
        <cdr:cNvSpPr txBox="1">
          <a:spLocks xmlns:a="http://schemas.openxmlformats.org/drawingml/2006/main" noChangeArrowheads="1"/>
        </cdr:cNvSpPr>
      </cdr:nvSpPr>
      <cdr:spPr bwMode="auto">
        <a:xfrm xmlns:a="http://schemas.openxmlformats.org/drawingml/2006/main">
          <a:off x="0" y="517987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8920DEED-27A8-4B9E-AA7A-8DDB52DF3F4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0.17863</cdr:y>
    </cdr:from>
    <cdr:to>
      <cdr:x>1</cdr:x>
      <cdr:y>0.17863</cdr:y>
    </cdr:to>
    <cdr:cxnSp macro="">
      <cdr:nvCxnSpPr>
        <cdr:cNvPr id="3" name="2 Conector recto">
          <a:extLst xmlns:a="http://schemas.openxmlformats.org/drawingml/2006/main">
            <a:ext uri="{FF2B5EF4-FFF2-40B4-BE49-F238E27FC236}">
              <a16:creationId xmlns:a16="http://schemas.microsoft.com/office/drawing/2014/main" id="{1125D70B-044D-445B-884C-DC5CD1BFA202}"/>
            </a:ext>
          </a:extLst>
        </cdr:cNvPr>
        <cdr:cNvCxnSpPr/>
      </cdr:nvCxnSpPr>
      <cdr:spPr>
        <a:xfrm xmlns:a="http://schemas.openxmlformats.org/drawingml/2006/main" flipV="1">
          <a:off x="0" y="971525"/>
          <a:ext cx="640080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0.73661</cdr:x>
      <cdr:y>0.17338</cdr:y>
    </cdr:to>
    <cdr:sp macro="" textlink="Discapacidad!$B$3:$E$3">
      <cdr:nvSpPr>
        <cdr:cNvPr id="4" name="3 CuadroTexto">
          <a:extLst xmlns:a="http://schemas.openxmlformats.org/drawingml/2006/main">
            <a:ext uri="{FF2B5EF4-FFF2-40B4-BE49-F238E27FC236}">
              <a16:creationId xmlns:a16="http://schemas.microsoft.com/office/drawing/2014/main" id="{8115AFB0-362D-4D41-8DDA-30EE6B60AAE4}"/>
            </a:ext>
          </a:extLst>
        </cdr:cNvPr>
        <cdr:cNvSpPr txBox="1"/>
      </cdr:nvSpPr>
      <cdr:spPr>
        <a:xfrm xmlns:a="http://schemas.openxmlformats.org/drawingml/2006/main">
          <a:off x="0" y="0"/>
          <a:ext cx="4714875" cy="942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Turistas con discapacidad (% turistas)</a:t>
          </a:fld>
          <a:endParaRPr lang="es-ES" sz="1400">
            <a:solidFill>
              <a:schemeClr val="tx1">
                <a:lumMod val="75000"/>
                <a:lumOff val="25000"/>
              </a:schemeClr>
            </a:solidFill>
          </a:endParaRPr>
        </a:p>
      </cdr:txBody>
    </cdr:sp>
  </cdr:relSizeAnchor>
  <cdr:relSizeAnchor xmlns:cdr="http://schemas.openxmlformats.org/drawingml/2006/chartDrawing">
    <cdr:from>
      <cdr:x>0.00446</cdr:x>
      <cdr:y>0.21016</cdr:y>
    </cdr:from>
    <cdr:to>
      <cdr:x>0.99561</cdr:x>
      <cdr:y>0.35552</cdr:y>
    </cdr:to>
    <cdr:sp macro="" textlink="">
      <cdr:nvSpPr>
        <cdr:cNvPr id="7" name="1 Rectángulo redondeado">
          <a:extLst xmlns:a="http://schemas.openxmlformats.org/drawingml/2006/main">
            <a:ext uri="{FF2B5EF4-FFF2-40B4-BE49-F238E27FC236}">
              <a16:creationId xmlns:a16="http://schemas.microsoft.com/office/drawing/2014/main" id="{AB25A663-8C79-490E-97F1-CD17543D2F30}"/>
            </a:ext>
          </a:extLst>
        </cdr:cNvPr>
        <cdr:cNvSpPr/>
      </cdr:nvSpPr>
      <cdr:spPr>
        <a:xfrm xmlns:a="http://schemas.openxmlformats.org/drawingml/2006/main">
          <a:off x="28575" y="1143000"/>
          <a:ext cx="6344153" cy="790575"/>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22.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915FDC46-A80D-433A-BB10-EF7D76513CA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0.95924</cdr:y>
    </cdr:from>
    <cdr:to>
      <cdr:x>0.61226</cdr:x>
      <cdr:y>0.98926</cdr:y>
    </cdr:to>
    <cdr:sp macro="" textlink="">
      <cdr:nvSpPr>
        <cdr:cNvPr id="2" name="Text Box 1">
          <a:extLst xmlns:a="http://schemas.openxmlformats.org/drawingml/2006/main">
            <a:ext uri="{FF2B5EF4-FFF2-40B4-BE49-F238E27FC236}">
              <a16:creationId xmlns:a16="http://schemas.microsoft.com/office/drawing/2014/main" id="{AD6FA892-9028-41CA-A174-8C7D0F9C1FAD}"/>
            </a:ext>
          </a:extLst>
        </cdr:cNvPr>
        <cdr:cNvSpPr txBox="1">
          <a:spLocks xmlns:a="http://schemas.openxmlformats.org/drawingml/2006/main" noChangeArrowheads="1"/>
        </cdr:cNvSpPr>
      </cdr:nvSpPr>
      <cdr:spPr bwMode="auto">
        <a:xfrm xmlns:a="http://schemas.openxmlformats.org/drawingml/2006/main">
          <a:off x="0" y="517987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80B6C164-ED05-4F3A-8865-A0D2BAD019B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0.17863</cdr:y>
    </cdr:from>
    <cdr:to>
      <cdr:x>1</cdr:x>
      <cdr:y>0.17863</cdr:y>
    </cdr:to>
    <cdr:cxnSp macro="">
      <cdr:nvCxnSpPr>
        <cdr:cNvPr id="3" name="2 Conector recto">
          <a:extLst xmlns:a="http://schemas.openxmlformats.org/drawingml/2006/main">
            <a:ext uri="{FF2B5EF4-FFF2-40B4-BE49-F238E27FC236}">
              <a16:creationId xmlns:a16="http://schemas.microsoft.com/office/drawing/2014/main" id="{68A3E2C1-8BED-47AB-8A94-ED2A932FAC8F}"/>
            </a:ext>
          </a:extLst>
        </cdr:cNvPr>
        <cdr:cNvCxnSpPr/>
      </cdr:nvCxnSpPr>
      <cdr:spPr>
        <a:xfrm xmlns:a="http://schemas.openxmlformats.org/drawingml/2006/main" flipV="1">
          <a:off x="0" y="971525"/>
          <a:ext cx="640080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0.96328</cdr:x>
      <cdr:y>0.1317</cdr:y>
    </cdr:to>
    <cdr:sp macro="" textlink="Discapacidad!$B$25:$D$25">
      <cdr:nvSpPr>
        <cdr:cNvPr id="4" name="3 CuadroTexto">
          <a:extLst xmlns:a="http://schemas.openxmlformats.org/drawingml/2006/main">
            <a:ext uri="{FF2B5EF4-FFF2-40B4-BE49-F238E27FC236}">
              <a16:creationId xmlns:a16="http://schemas.microsoft.com/office/drawing/2014/main" id="{83EE7804-E46A-498C-A83C-837AD5982AE6}"/>
            </a:ext>
          </a:extLst>
        </cdr:cNvPr>
        <cdr:cNvSpPr txBox="1"/>
      </cdr:nvSpPr>
      <cdr:spPr>
        <a:xfrm xmlns:a="http://schemas.openxmlformats.org/drawingml/2006/main">
          <a:off x="0" y="0"/>
          <a:ext cx="6242050" cy="71120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 </a:t>
          </a:fld>
          <a:endParaRPr lang="es-ES" sz="1400">
            <a:solidFill>
              <a:schemeClr val="tx1">
                <a:lumMod val="75000"/>
                <a:lumOff val="25000"/>
              </a:schemeClr>
            </a:solidFill>
          </a:endParaRPr>
        </a:p>
      </cdr:txBody>
    </cdr:sp>
  </cdr:relSizeAnchor>
  <cdr:relSizeAnchor xmlns:cdr="http://schemas.openxmlformats.org/drawingml/2006/chartDrawing">
    <cdr:from>
      <cdr:x>0.00446</cdr:x>
      <cdr:y>0.21016</cdr:y>
    </cdr:from>
    <cdr:to>
      <cdr:x>0.99561</cdr:x>
      <cdr:y>0.35552</cdr:y>
    </cdr:to>
    <cdr:sp macro="" textlink="">
      <cdr:nvSpPr>
        <cdr:cNvPr id="7" name="1 Rectángulo redondeado">
          <a:extLst xmlns:a="http://schemas.openxmlformats.org/drawingml/2006/main">
            <a:ext uri="{FF2B5EF4-FFF2-40B4-BE49-F238E27FC236}">
              <a16:creationId xmlns:a16="http://schemas.microsoft.com/office/drawing/2014/main" id="{372DF325-5ED9-40EF-B858-6B5B2EF6103C}"/>
            </a:ext>
          </a:extLst>
        </cdr:cNvPr>
        <cdr:cNvSpPr/>
      </cdr:nvSpPr>
      <cdr:spPr>
        <a:xfrm xmlns:a="http://schemas.openxmlformats.org/drawingml/2006/main">
          <a:off x="28575" y="1143000"/>
          <a:ext cx="6344153" cy="790575"/>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dr:relSizeAnchor xmlns:cdr="http://schemas.openxmlformats.org/drawingml/2006/chartDrawing">
    <cdr:from>
      <cdr:x>0.00784</cdr:x>
      <cdr:y>0.00832</cdr:y>
    </cdr:from>
    <cdr:to>
      <cdr:x>0.97112</cdr:x>
      <cdr:y>0.12482</cdr:y>
    </cdr:to>
    <cdr:sp macro="" textlink="Discapacidad!$B$51">
      <cdr:nvSpPr>
        <cdr:cNvPr id="9" name="3 CuadroTexto">
          <a:extLst xmlns:a="http://schemas.openxmlformats.org/drawingml/2006/main">
            <a:ext uri="{FF2B5EF4-FFF2-40B4-BE49-F238E27FC236}">
              <a16:creationId xmlns:a16="http://schemas.microsoft.com/office/drawing/2014/main" id="{8FFE47B5-974A-4A27-A94B-24A69DFDA173}"/>
            </a:ext>
          </a:extLst>
        </cdr:cNvPr>
        <cdr:cNvSpPr txBox="1"/>
      </cdr:nvSpPr>
      <cdr:spPr>
        <a:xfrm xmlns:a="http://schemas.openxmlformats.org/drawingml/2006/main">
          <a:off x="50800" y="50800"/>
          <a:ext cx="6242054" cy="711180"/>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A35C499-BCF1-4E13-B967-B8D7F115731E}" type="TxLink">
            <a:rPr lang="en-US" sz="1800" b="1" i="0" u="none" strike="noStrike">
              <a:solidFill>
                <a:schemeClr val="tx1">
                  <a:lumMod val="75000"/>
                  <a:lumOff val="25000"/>
                </a:schemeClr>
              </a:solidFill>
              <a:latin typeface="Calibri"/>
              <a:cs typeface="Arial"/>
            </a:rPr>
            <a:pPr/>
            <a:t>Grupos de viaje con algún componente con discapacidad </a:t>
          </a:fld>
          <a:endParaRPr lang="es-ES" sz="16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6" name="4 CuadroTexto">
          <a:extLst xmlns:a="http://schemas.openxmlformats.org/drawingml/2006/main">
            <a:ext uri="{FF2B5EF4-FFF2-40B4-BE49-F238E27FC236}">
              <a16:creationId xmlns:a16="http://schemas.microsoft.com/office/drawing/2014/main" id="{85DCCB0D-9CA3-4F5D-9774-B7740DA23FF4}"/>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11" name="4 CuadroTexto">
          <a:extLst xmlns:a="http://schemas.openxmlformats.org/drawingml/2006/main">
            <a:ext uri="{FF2B5EF4-FFF2-40B4-BE49-F238E27FC236}">
              <a16:creationId xmlns:a16="http://schemas.microsoft.com/office/drawing/2014/main" id="{EF72AC4D-7202-4E49-BC04-0DFACA8FCC38}"/>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cdr:y>
    </cdr:from>
    <cdr:to>
      <cdr:x>0.96328</cdr:x>
      <cdr:y>0.1317</cdr:y>
    </cdr:to>
    <cdr:sp macro="" textlink="Discapacidad!$B$25:$D$25">
      <cdr:nvSpPr>
        <cdr:cNvPr id="13" name="3 CuadroTexto">
          <a:extLst xmlns:a="http://schemas.openxmlformats.org/drawingml/2006/main">
            <a:ext uri="{FF2B5EF4-FFF2-40B4-BE49-F238E27FC236}">
              <a16:creationId xmlns:a16="http://schemas.microsoft.com/office/drawing/2014/main" id="{082174A8-D921-4FDB-8FEA-0FFB58C421FA}"/>
            </a:ext>
          </a:extLst>
        </cdr:cNvPr>
        <cdr:cNvSpPr txBox="1"/>
      </cdr:nvSpPr>
      <cdr:spPr>
        <a:xfrm xmlns:a="http://schemas.openxmlformats.org/drawingml/2006/main">
          <a:off x="0" y="0"/>
          <a:ext cx="6242050" cy="71120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 </a:t>
          </a:fld>
          <a:endParaRPr lang="es-ES" sz="1400">
            <a:solidFill>
              <a:schemeClr val="tx1">
                <a:lumMod val="75000"/>
                <a:lumOff val="25000"/>
              </a:schemeClr>
            </a:solidFill>
          </a:endParaRPr>
        </a:p>
      </cdr:txBody>
    </cdr:sp>
  </cdr:relSizeAnchor>
</c:userShapes>
</file>

<file path=xl/drawings/drawing23.xml><?xml version="1.0" encoding="utf-8"?>
<xdr:wsDr xmlns:xdr="http://schemas.openxmlformats.org/drawingml/2006/spreadsheetDrawing" xmlns:a="http://schemas.openxmlformats.org/drawingml/2006/main">
  <xdr:twoCellAnchor editAs="oneCell">
    <xdr:from>
      <xdr:col>5</xdr:col>
      <xdr:colOff>342900</xdr:colOff>
      <xdr:row>1</xdr:row>
      <xdr:rowOff>381000</xdr:rowOff>
    </xdr:from>
    <xdr:to>
      <xdr:col>15</xdr:col>
      <xdr:colOff>53974</xdr:colOff>
      <xdr:row>27</xdr:row>
      <xdr:rowOff>38100</xdr:rowOff>
    </xdr:to>
    <xdr:graphicFrame macro="">
      <xdr:nvGraphicFramePr>
        <xdr:cNvPr id="3" name="2 Gráfico">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4.xml><?xml version="1.0" encoding="utf-8"?>
<c:userShapes xmlns:c="http://schemas.openxmlformats.org/drawingml/2006/chart">
  <cdr:relSizeAnchor xmlns:cdr="http://schemas.openxmlformats.org/drawingml/2006/chartDrawing">
    <cdr:from>
      <cdr:x>0</cdr:x>
      <cdr:y>0.97149</cdr:y>
    </cdr:from>
    <cdr:to>
      <cdr:x>0.65116</cdr:x>
      <cdr:y>0.99847</cdr:y>
    </cdr:to>
    <cdr:sp macro="" textlink="">
      <cdr:nvSpPr>
        <cdr:cNvPr id="2" name="Text Box 1">
          <a:extLst xmlns:a="http://schemas.openxmlformats.org/drawingml/2006/main">
            <a:ext uri="{FF2B5EF4-FFF2-40B4-BE49-F238E27FC236}">
              <a16:creationId xmlns:a16="http://schemas.microsoft.com/office/drawing/2014/main" id="{73E668D6-462C-4EE8-BC26-B2BEBA7336DB}"/>
            </a:ext>
          </a:extLst>
        </cdr:cNvPr>
        <cdr:cNvSpPr txBox="1">
          <a:spLocks xmlns:a="http://schemas.openxmlformats.org/drawingml/2006/main" noChangeArrowheads="1"/>
        </cdr:cNvSpPr>
      </cdr:nvSpPr>
      <cdr:spPr bwMode="auto">
        <a:xfrm xmlns:a="http://schemas.openxmlformats.org/drawingml/2006/main">
          <a:off x="0" y="583892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AFC179A-DE02-4D14-9B5F-B8B5BC7A18C4}"/>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0.10416</cdr:y>
    </cdr:from>
    <cdr:to>
      <cdr:x>1</cdr:x>
      <cdr:y>0.10416</cdr:y>
    </cdr:to>
    <cdr:cxnSp macro="">
      <cdr:nvCxnSpPr>
        <cdr:cNvPr id="3" name="2 Conector recto">
          <a:extLst xmlns:a="http://schemas.openxmlformats.org/drawingml/2006/main">
            <a:ext uri="{FF2B5EF4-FFF2-40B4-BE49-F238E27FC236}">
              <a16:creationId xmlns:a16="http://schemas.microsoft.com/office/drawing/2014/main" id="{58BECF21-3351-415A-9E52-F4F0718A4B96}"/>
            </a:ext>
          </a:extLst>
        </cdr:cNvPr>
        <cdr:cNvCxnSpPr/>
      </cdr:nvCxnSpPr>
      <cdr:spPr>
        <a:xfrm xmlns:a="http://schemas.openxmlformats.org/drawingml/2006/main" flipV="1">
          <a:off x="0" y="62600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0.05779</cdr:y>
    </cdr:to>
    <cdr:sp macro="" textlink="'Discapacidad mercados'!$B$3:$E$3">
      <cdr:nvSpPr>
        <cdr:cNvPr id="4" name="3 CuadroTexto">
          <a:extLst xmlns:a="http://schemas.openxmlformats.org/drawingml/2006/main">
            <a:ext uri="{FF2B5EF4-FFF2-40B4-BE49-F238E27FC236}">
              <a16:creationId xmlns:a16="http://schemas.microsoft.com/office/drawing/2014/main" id="{0F55495E-F64E-487A-B139-F0B219A8D921}"/>
            </a:ext>
          </a:extLst>
        </cdr:cNvPr>
        <cdr:cNvSpPr txBox="1"/>
      </cdr:nvSpPr>
      <cdr:spPr>
        <a:xfrm xmlns:a="http://schemas.openxmlformats.org/drawingml/2006/main">
          <a:off x="0" y="0"/>
          <a:ext cx="6092824"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81AEEE7-A58A-4539-8325-02CD5E25C6AD}" type="TxLink">
            <a:rPr lang="en-US" sz="1800" b="1" i="0" u="none" strike="noStrike">
              <a:solidFill>
                <a:schemeClr val="tx1">
                  <a:lumMod val="75000"/>
                  <a:lumOff val="25000"/>
                </a:schemeClr>
              </a:solidFill>
              <a:latin typeface="Calibri"/>
              <a:cs typeface="Arial"/>
            </a:rPr>
            <a:pPr/>
            <a:t>Turistas con discapacidad (% turistas)</a:t>
          </a:fld>
          <a:endParaRPr lang="es-ES" sz="1200">
            <a:solidFill>
              <a:schemeClr val="tx1">
                <a:lumMod val="75000"/>
                <a:lumOff val="25000"/>
              </a:schemeClr>
            </a:solidFill>
          </a:endParaRPr>
        </a:p>
      </cdr:txBody>
    </cdr:sp>
  </cdr:relSizeAnchor>
</c:userShapes>
</file>

<file path=xl/drawings/drawing25.xml><?xml version="1.0" encoding="utf-8"?>
<xdr:wsDr xmlns:xdr="http://schemas.openxmlformats.org/drawingml/2006/spreadsheetDrawing" xmlns:a="http://schemas.openxmlformats.org/drawingml/2006/main">
  <xdr:twoCellAnchor editAs="oneCell">
    <xdr:from>
      <xdr:col>14</xdr:col>
      <xdr:colOff>285750</xdr:colOff>
      <xdr:row>28</xdr:row>
      <xdr:rowOff>57150</xdr:rowOff>
    </xdr:from>
    <xdr:to>
      <xdr:col>24</xdr:col>
      <xdr:colOff>25399</xdr:colOff>
      <xdr:row>61</xdr:row>
      <xdr:rowOff>152400</xdr:rowOff>
    </xdr:to>
    <xdr:graphicFrame macro="">
      <xdr:nvGraphicFramePr>
        <xdr:cNvPr id="2" name="1 Gráfico">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438150</xdr:colOff>
      <xdr:row>28</xdr:row>
      <xdr:rowOff>133350</xdr:rowOff>
    </xdr:from>
    <xdr:to>
      <xdr:col>10</xdr:col>
      <xdr:colOff>292099</xdr:colOff>
      <xdr:row>62</xdr:row>
      <xdr:rowOff>66675</xdr:rowOff>
    </xdr:to>
    <xdr:graphicFrame macro="">
      <xdr:nvGraphicFramePr>
        <xdr:cNvPr id="3" name="2 Gráfico">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3" tooltip="Ir a índice"/>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3" tooltip="Ir al índice"/>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6.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80C2757D-D7E8-44FA-89DE-DD70979FDAD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a:extLst xmlns:a="http://schemas.openxmlformats.org/drawingml/2006/main">
            <a:ext uri="{FF2B5EF4-FFF2-40B4-BE49-F238E27FC236}">
              <a16:creationId xmlns:a16="http://schemas.microsoft.com/office/drawing/2014/main" id="{4309763A-4CA6-4229-8901-9774C01539AD}"/>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9CCC321-456E-4448-8D6E-C9DC6DF16ED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0.17512</cdr:y>
    </cdr:from>
    <cdr:to>
      <cdr:x>1</cdr:x>
      <cdr:y>0.17512</cdr:y>
    </cdr:to>
    <cdr:cxnSp macro="">
      <cdr:nvCxnSpPr>
        <cdr:cNvPr id="3" name="2 Conector recto">
          <a:extLst xmlns:a="http://schemas.openxmlformats.org/drawingml/2006/main">
            <a:ext uri="{FF2B5EF4-FFF2-40B4-BE49-F238E27FC236}">
              <a16:creationId xmlns:a16="http://schemas.microsoft.com/office/drawing/2014/main" id="{35D1DC41-504B-4192-846B-595B61B82800}"/>
            </a:ext>
          </a:extLst>
        </cdr:cNvPr>
        <cdr:cNvCxnSpPr/>
      </cdr:nvCxnSpPr>
      <cdr:spPr>
        <a:xfrm xmlns:a="http://schemas.openxmlformats.org/drawingml/2006/main" flipV="1">
          <a:off x="0" y="95244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4" name="4 CuadroTexto">
          <a:extLst xmlns:a="http://schemas.openxmlformats.org/drawingml/2006/main">
            <a:ext uri="{FF2B5EF4-FFF2-40B4-BE49-F238E27FC236}">
              <a16:creationId xmlns:a16="http://schemas.microsoft.com/office/drawing/2014/main" id="{865B30A2-FF3D-4550-989F-5A8FE26562F1}"/>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7" name="4 CuadroTexto">
          <a:extLst xmlns:a="http://schemas.openxmlformats.org/drawingml/2006/main">
            <a:ext uri="{FF2B5EF4-FFF2-40B4-BE49-F238E27FC236}">
              <a16:creationId xmlns:a16="http://schemas.microsoft.com/office/drawing/2014/main" id="{1A0704FC-414A-45F1-9330-0DB564F666D5}"/>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cdr:y>
    </cdr:from>
    <cdr:to>
      <cdr:x>0.9036</cdr:x>
      <cdr:y>0.12084</cdr:y>
    </cdr:to>
    <cdr:sp macro="" textlink="' Fidelidad '!$B$16:$K$16">
      <cdr:nvSpPr>
        <cdr:cNvPr id="11" name="1 CuadroTexto">
          <a:extLst xmlns:a="http://schemas.openxmlformats.org/drawingml/2006/main">
            <a:ext uri="{FF2B5EF4-FFF2-40B4-BE49-F238E27FC236}">
              <a16:creationId xmlns:a16="http://schemas.microsoft.com/office/drawing/2014/main" id="{E536472C-CF56-4FCB-8C41-A78DCFDBB86D}"/>
            </a:ext>
          </a:extLst>
        </cdr:cNvPr>
        <cdr:cNvSpPr txBox="1"/>
      </cdr:nvSpPr>
      <cdr:spPr>
        <a:xfrm xmlns:a="http://schemas.openxmlformats.org/drawingml/2006/main">
          <a:off x="0" y="0"/>
          <a:ext cx="5505450" cy="657225"/>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D15EC-A149-4257-96AB-312467C18E0B}" type="TxLink">
            <a:rPr lang="en-US" sz="1800" b="1" i="0" u="none" strike="noStrike">
              <a:solidFill>
                <a:schemeClr val="tx1">
                  <a:lumMod val="75000"/>
                  <a:lumOff val="25000"/>
                </a:schemeClr>
              </a:solidFill>
              <a:latin typeface="Calibri"/>
              <a:cs typeface="Arial"/>
            </a:rPr>
            <a:pPr/>
            <a:t>Porcentaje de turistas repetidores en los últimos cinco años (% turistas)</a:t>
          </a:fld>
          <a:endParaRPr lang="es-ES" sz="1600">
            <a:solidFill>
              <a:schemeClr val="tx1">
                <a:lumMod val="75000"/>
                <a:lumOff val="25000"/>
              </a:schemeClr>
            </a:solidFill>
          </a:endParaRPr>
        </a:p>
      </cdr:txBody>
    </cdr:sp>
  </cdr:relSizeAnchor>
  <cdr:relSizeAnchor xmlns:cdr="http://schemas.openxmlformats.org/drawingml/2006/chartDrawing">
    <cdr:from>
      <cdr:x>0.00156</cdr:x>
      <cdr:y>0.44658</cdr:y>
    </cdr:from>
    <cdr:to>
      <cdr:x>0.99271</cdr:x>
      <cdr:y>0.94746</cdr:y>
    </cdr:to>
    <cdr:sp macro="" textlink="">
      <cdr:nvSpPr>
        <cdr:cNvPr id="12" name="1 Rectángulo redondeado">
          <a:extLst xmlns:a="http://schemas.openxmlformats.org/drawingml/2006/main">
            <a:ext uri="{FF2B5EF4-FFF2-40B4-BE49-F238E27FC236}">
              <a16:creationId xmlns:a16="http://schemas.microsoft.com/office/drawing/2014/main" id="{AAAF9EE7-2D30-4073-A5C5-465923988AAE}"/>
            </a:ext>
          </a:extLst>
        </cdr:cNvPr>
        <cdr:cNvSpPr/>
      </cdr:nvSpPr>
      <cdr:spPr>
        <a:xfrm xmlns:a="http://schemas.openxmlformats.org/drawingml/2006/main">
          <a:off x="9505" y="2428875"/>
          <a:ext cx="6038902" cy="2724150"/>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2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04ADF04B-E6B9-493C-850B-23A00207C2A2}"/>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a:extLst xmlns:a="http://schemas.openxmlformats.org/drawingml/2006/main">
            <a:ext uri="{FF2B5EF4-FFF2-40B4-BE49-F238E27FC236}">
              <a16:creationId xmlns:a16="http://schemas.microsoft.com/office/drawing/2014/main" id="{179B69B3-F77E-421D-9B05-7C5A9CEF1BA4}"/>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8009638A-7919-4DA1-AB60-D26FE85E905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0.17337</cdr:y>
    </cdr:from>
    <cdr:to>
      <cdr:x>1</cdr:x>
      <cdr:y>0.17337</cdr:y>
    </cdr:to>
    <cdr:cxnSp macro="">
      <cdr:nvCxnSpPr>
        <cdr:cNvPr id="3" name="2 Conector recto">
          <a:extLst xmlns:a="http://schemas.openxmlformats.org/drawingml/2006/main">
            <a:ext uri="{FF2B5EF4-FFF2-40B4-BE49-F238E27FC236}">
              <a16:creationId xmlns:a16="http://schemas.microsoft.com/office/drawing/2014/main" id="{5B411D4B-CD6A-4414-A281-2F18026D56C6}"/>
            </a:ext>
          </a:extLst>
        </cdr:cNvPr>
        <cdr:cNvCxnSpPr/>
      </cdr:nvCxnSpPr>
      <cdr:spPr>
        <a:xfrm xmlns:a="http://schemas.openxmlformats.org/drawingml/2006/main" flipV="1">
          <a:off x="0" y="94294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0.75821</cdr:x>
      <cdr:y>0.1296</cdr:y>
    </cdr:to>
    <cdr:sp macro="" textlink="' Fidelidad '!$B$3:$S$3">
      <cdr:nvSpPr>
        <cdr:cNvPr id="4" name="3 CuadroTexto">
          <a:extLst xmlns:a="http://schemas.openxmlformats.org/drawingml/2006/main">
            <a:ext uri="{FF2B5EF4-FFF2-40B4-BE49-F238E27FC236}">
              <a16:creationId xmlns:a16="http://schemas.microsoft.com/office/drawing/2014/main" id="{B9E5DFC5-0103-45C5-9535-0471AE8D7345}"/>
            </a:ext>
          </a:extLst>
        </cdr:cNvPr>
        <cdr:cNvSpPr txBox="1"/>
      </cdr:nvSpPr>
      <cdr:spPr>
        <a:xfrm xmlns:a="http://schemas.openxmlformats.org/drawingml/2006/main">
          <a:off x="0" y="0"/>
          <a:ext cx="4619625" cy="704849"/>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fld id="{1E335E81-AB93-4219-9E6F-FE3E676406D7}" type="TxLink">
            <a:rPr lang="en-US" sz="1800" b="1" i="0" u="none" strike="noStrike">
              <a:solidFill>
                <a:schemeClr val="tx1">
                  <a:lumMod val="75000"/>
                  <a:lumOff val="25000"/>
                </a:schemeClr>
              </a:solidFill>
              <a:latin typeface="Calibri"/>
              <a:cs typeface="Arial"/>
            </a:rPr>
            <a:pPr algn="l"/>
            <a:t>Porcentaje de turistas repetidores  (% turistas)</a:t>
          </a:fld>
          <a:endParaRPr lang="es-ES" sz="1400">
            <a:solidFill>
              <a:schemeClr val="tx1">
                <a:lumMod val="75000"/>
                <a:lumOff val="25000"/>
              </a:schemeClr>
            </a:solidFill>
          </a:endParaRPr>
        </a:p>
      </cdr:txBody>
    </cdr:sp>
  </cdr:relSizeAnchor>
  <cdr:relSizeAnchor xmlns:cdr="http://schemas.openxmlformats.org/drawingml/2006/chartDrawing">
    <cdr:from>
      <cdr:x>0</cdr:x>
      <cdr:y>0.44834</cdr:y>
    </cdr:from>
    <cdr:to>
      <cdr:x>0.99115</cdr:x>
      <cdr:y>0.9603</cdr:y>
    </cdr:to>
    <cdr:sp macro="" textlink="">
      <cdr:nvSpPr>
        <cdr:cNvPr id="7" name="1 Rectángulo redondeado">
          <a:extLst xmlns:a="http://schemas.openxmlformats.org/drawingml/2006/main">
            <a:ext uri="{FF2B5EF4-FFF2-40B4-BE49-F238E27FC236}">
              <a16:creationId xmlns:a16="http://schemas.microsoft.com/office/drawing/2014/main" id="{22DBC9DE-7F72-41A4-9AC0-E96C81CCA0C1}"/>
            </a:ext>
          </a:extLst>
        </cdr:cNvPr>
        <cdr:cNvSpPr/>
      </cdr:nvSpPr>
      <cdr:spPr>
        <a:xfrm xmlns:a="http://schemas.openxmlformats.org/drawingml/2006/main">
          <a:off x="0" y="2438400"/>
          <a:ext cx="6038903" cy="2784456"/>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28.xml><?xml version="1.0" encoding="utf-8"?>
<xdr:wsDr xmlns:xdr="http://schemas.openxmlformats.org/drawingml/2006/spreadsheetDrawing" xmlns:a="http://schemas.openxmlformats.org/drawingml/2006/main">
  <xdr:twoCellAnchor editAs="oneCell">
    <xdr:from>
      <xdr:col>1</xdr:col>
      <xdr:colOff>247650</xdr:colOff>
      <xdr:row>25</xdr:row>
      <xdr:rowOff>152401</xdr:rowOff>
    </xdr:from>
    <xdr:to>
      <xdr:col>11</xdr:col>
      <xdr:colOff>158749</xdr:colOff>
      <xdr:row>67</xdr:row>
      <xdr:rowOff>66676</xdr:rowOff>
    </xdr:to>
    <xdr:graphicFrame macro="">
      <xdr:nvGraphicFramePr>
        <xdr:cNvPr id="2" name="1 Gráfico">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9.xml><?xml version="1.0" encoding="utf-8"?>
<c:userShapes xmlns:c="http://schemas.openxmlformats.org/drawingml/2006/chart">
  <cdr:relSizeAnchor xmlns:cdr="http://schemas.openxmlformats.org/drawingml/2006/chartDrawing">
    <cdr:from>
      <cdr:x>0</cdr:x>
      <cdr:y>0.97319</cdr:y>
    </cdr:from>
    <cdr:to>
      <cdr:x>0.65116</cdr:x>
      <cdr:y>0.99677</cdr:y>
    </cdr:to>
    <cdr:sp macro="" textlink="">
      <cdr:nvSpPr>
        <cdr:cNvPr id="2" name="Text Box 1">
          <a:extLst xmlns:a="http://schemas.openxmlformats.org/drawingml/2006/main">
            <a:ext uri="{FF2B5EF4-FFF2-40B4-BE49-F238E27FC236}">
              <a16:creationId xmlns:a16="http://schemas.microsoft.com/office/drawing/2014/main" id="{453FF6B0-22E5-4871-A7CE-87BDB89C6F93}"/>
            </a:ext>
          </a:extLst>
        </cdr:cNvPr>
        <cdr:cNvSpPr txBox="1">
          <a:spLocks xmlns:a="http://schemas.openxmlformats.org/drawingml/2006/main" noChangeArrowheads="1"/>
        </cdr:cNvSpPr>
      </cdr:nvSpPr>
      <cdr:spPr bwMode="auto">
        <a:xfrm xmlns:a="http://schemas.openxmlformats.org/drawingml/2006/main">
          <a:off x="0" y="66926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67512C15-4A7D-4A19-B2D6-19471666D06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0.16777</cdr:y>
    </cdr:from>
    <cdr:to>
      <cdr:x>1</cdr:x>
      <cdr:y>0.16777</cdr:y>
    </cdr:to>
    <cdr:cxnSp macro="">
      <cdr:nvCxnSpPr>
        <cdr:cNvPr id="3" name="2 Conector recto">
          <a:extLst xmlns:a="http://schemas.openxmlformats.org/drawingml/2006/main">
            <a:ext uri="{FF2B5EF4-FFF2-40B4-BE49-F238E27FC236}">
              <a16:creationId xmlns:a16="http://schemas.microsoft.com/office/drawing/2014/main" id="{934EB877-1951-414F-B720-DE38BDC99E52}"/>
            </a:ext>
          </a:extLst>
        </cdr:cNvPr>
        <cdr:cNvCxnSpPr/>
      </cdr:nvCxnSpPr>
      <cdr:spPr>
        <a:xfrm xmlns:a="http://schemas.openxmlformats.org/drawingml/2006/main" flipV="1">
          <a:off x="0" y="115374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0.08033</cdr:y>
    </cdr:from>
    <cdr:to>
      <cdr:x>0.18603</cdr:x>
      <cdr:y>0.12604</cdr:y>
    </cdr:to>
    <cdr:sp macro="" textlink="'fidelidad mercados'!$D$32">
      <cdr:nvSpPr>
        <cdr:cNvPr id="4" name="3 CuadroTexto">
          <a:extLst xmlns:a="http://schemas.openxmlformats.org/drawingml/2006/main">
            <a:ext uri="{FF2B5EF4-FFF2-40B4-BE49-F238E27FC236}">
              <a16:creationId xmlns:a16="http://schemas.microsoft.com/office/drawing/2014/main" id="{E95DA70D-CA5A-4A7F-88A6-119D7D67115D}"/>
            </a:ext>
          </a:extLst>
        </cdr:cNvPr>
        <cdr:cNvSpPr txBox="1"/>
      </cdr:nvSpPr>
      <cdr:spPr>
        <a:xfrm xmlns:a="http://schemas.openxmlformats.org/drawingml/2006/main">
          <a:off x="0" y="552449"/>
          <a:ext cx="11334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861B8EB-F5FD-4002-87D7-8E58E5F4550F}" type="TxLink">
            <a:rPr lang="en-US" sz="1800" b="1" i="0" u="none" strike="noStrike">
              <a:solidFill>
                <a:schemeClr val="tx1">
                  <a:lumMod val="75000"/>
                  <a:lumOff val="25000"/>
                </a:schemeClr>
              </a:solidFill>
              <a:latin typeface="Calibri"/>
              <a:cs typeface="Arial"/>
            </a:rPr>
            <a:pPr/>
            <a:t>2015</a:t>
          </a:fld>
          <a:endParaRPr lang="es-ES" sz="7200">
            <a:solidFill>
              <a:schemeClr val="tx1">
                <a:lumMod val="75000"/>
                <a:lumOff val="2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cdr:x>
      <cdr:y>0.95593</cdr:y>
    </cdr:from>
    <cdr:to>
      <cdr:x>0.73722</cdr:x>
      <cdr:y>0.99903</cdr:y>
    </cdr:to>
    <cdr:sp macro="" textlink="">
      <cdr:nvSpPr>
        <cdr:cNvPr id="2" name="Text Box 1">
          <a:extLst xmlns:a="http://schemas.openxmlformats.org/drawingml/2006/main">
            <a:ext uri="{FF2B5EF4-FFF2-40B4-BE49-F238E27FC236}">
              <a16:creationId xmlns:a16="http://schemas.microsoft.com/office/drawing/2014/main" id="{700085E0-2B41-49DE-AC86-89295465D1E3}"/>
            </a:ext>
          </a:extLst>
        </cdr:cNvPr>
        <cdr:cNvSpPr txBox="1">
          <a:spLocks xmlns:a="http://schemas.openxmlformats.org/drawingml/2006/main" noChangeArrowheads="1"/>
        </cdr:cNvSpPr>
      </cdr:nvSpPr>
      <cdr:spPr bwMode="auto">
        <a:xfrm xmlns:a="http://schemas.openxmlformats.org/drawingml/2006/main">
          <a:off x="0" y="3596566"/>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50000"/>
                  <a:lumOff val="50000"/>
                </a:schemeClr>
              </a:solidFill>
              <a:latin typeface="+mn-lt"/>
              <a:cs typeface="Arial"/>
            </a:rPr>
            <a:t>FUENTE: </a:t>
          </a:r>
          <a:r>
            <a:rPr lang="es-ES" sz="800" b="0" i="0">
              <a:solidFill>
                <a:schemeClr val="tx1">
                  <a:lumMod val="50000"/>
                  <a:lumOff val="50000"/>
                </a:schemeClr>
              </a:solidFill>
              <a:latin typeface="+mn-lt"/>
            </a:rPr>
            <a:t>Encuesta al Turismo Receptivo Cabildo Tenerife. </a:t>
          </a:r>
          <a:r>
            <a:rPr lang="es-ES" sz="800" b="0" i="0" strike="noStrike">
              <a:solidFill>
                <a:schemeClr val="tx1">
                  <a:lumMod val="50000"/>
                  <a:lumOff val="50000"/>
                </a:schemeClr>
              </a:solidFill>
              <a:latin typeface="+mn-lt"/>
              <a:cs typeface="Arial"/>
            </a:rPr>
            <a:t> ELABORACIÓN: Turismo de Tenerife </a:t>
          </a:r>
        </a:p>
      </cdr:txBody>
    </cdr:sp>
  </cdr:relSizeAnchor>
  <cdr:relSizeAnchor xmlns:cdr="http://schemas.openxmlformats.org/drawingml/2006/chartDrawing">
    <cdr:from>
      <cdr:x>0</cdr:x>
      <cdr:y>0.13842</cdr:y>
    </cdr:from>
    <cdr:to>
      <cdr:x>0.16514</cdr:x>
      <cdr:y>0.2202</cdr:y>
    </cdr:to>
    <cdr:sp macro="" textlink="Edad!$J$5">
      <cdr:nvSpPr>
        <cdr:cNvPr id="7" name="1 CuadroTexto">
          <a:extLst xmlns:a="http://schemas.openxmlformats.org/drawingml/2006/main">
            <a:ext uri="{FF2B5EF4-FFF2-40B4-BE49-F238E27FC236}">
              <a16:creationId xmlns:a16="http://schemas.microsoft.com/office/drawing/2014/main" id="{B9C7BF4C-28B4-43DC-A390-8E056E79A69D}"/>
            </a:ext>
          </a:extLst>
        </cdr:cNvPr>
        <cdr:cNvSpPr txBox="1"/>
      </cdr:nvSpPr>
      <cdr:spPr>
        <a:xfrm xmlns:a="http://schemas.openxmlformats.org/drawingml/2006/main">
          <a:off x="0" y="520774"/>
          <a:ext cx="888722" cy="3076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818DC0A5-0A79-4FE1-8F23-EB90CAAB2FC2}" type="TxLink">
            <a:rPr lang="es-ES" sz="1600" b="1" i="0" u="none" strike="noStrike">
              <a:solidFill>
                <a:schemeClr val="tx1">
                  <a:lumMod val="75000"/>
                  <a:lumOff val="25000"/>
                </a:schemeClr>
              </a:solidFill>
              <a:latin typeface="Calibri"/>
              <a:cs typeface="Arial"/>
            </a:rPr>
            <a:pPr algn="l"/>
            <a:t>2015</a:t>
          </a:fld>
          <a:endParaRPr lang="es-ES" sz="1600" b="1">
            <a:solidFill>
              <a:schemeClr val="tx1">
                <a:lumMod val="75000"/>
                <a:lumOff val="25000"/>
              </a:schemeClr>
            </a:solidFill>
          </a:endParaRPr>
        </a:p>
      </cdr:txBody>
    </cdr:sp>
  </cdr:relSizeAnchor>
  <cdr:relSizeAnchor xmlns:cdr="http://schemas.openxmlformats.org/drawingml/2006/chartDrawing">
    <cdr:from>
      <cdr:x>0</cdr:x>
      <cdr:y>0.2128</cdr:y>
    </cdr:from>
    <cdr:to>
      <cdr:x>1</cdr:x>
      <cdr:y>0.2128</cdr:y>
    </cdr:to>
    <cdr:cxnSp macro="">
      <cdr:nvCxnSpPr>
        <cdr:cNvPr id="8" name="7 Conector recto">
          <a:extLst xmlns:a="http://schemas.openxmlformats.org/drawingml/2006/main">
            <a:ext uri="{FF2B5EF4-FFF2-40B4-BE49-F238E27FC236}">
              <a16:creationId xmlns:a16="http://schemas.microsoft.com/office/drawing/2014/main" id="{875AB324-745B-47AD-B8B6-3A885956AE73}"/>
            </a:ext>
          </a:extLst>
        </cdr:cNvPr>
        <cdr:cNvCxnSpPr/>
      </cdr:nvCxnSpPr>
      <cdr:spPr>
        <a:xfrm xmlns:a="http://schemas.openxmlformats.org/drawingml/2006/main">
          <a:off x="0" y="800639"/>
          <a:ext cx="5381625" cy="0"/>
        </a:xfrm>
        <a:prstGeom xmlns:a="http://schemas.openxmlformats.org/drawingml/2006/main" prst="line">
          <a:avLst/>
        </a:prstGeom>
        <a:ln xmlns:a="http://schemas.openxmlformats.org/drawingml/2006/main" w="22225"/>
        <a:effectLst xmlns:a="http://schemas.openxmlformats.org/drawingml/2006/main"/>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0.98053</cdr:x>
      <cdr:y>0.17553</cdr:y>
    </cdr:to>
    <cdr:sp macro="" textlink="Edad!$B$3">
      <cdr:nvSpPr>
        <cdr:cNvPr id="9" name="8 CuadroTexto">
          <a:extLst xmlns:a="http://schemas.openxmlformats.org/drawingml/2006/main">
            <a:ext uri="{FF2B5EF4-FFF2-40B4-BE49-F238E27FC236}">
              <a16:creationId xmlns:a16="http://schemas.microsoft.com/office/drawing/2014/main" id="{0D21640A-F08D-47AE-B814-E309F22A80CE}"/>
            </a:ext>
          </a:extLst>
        </cdr:cNvPr>
        <cdr:cNvSpPr txBox="1"/>
      </cdr:nvSpPr>
      <cdr:spPr>
        <a:xfrm xmlns:a="http://schemas.openxmlformats.org/drawingml/2006/main">
          <a:off x="0" y="0"/>
          <a:ext cx="5276845" cy="660401"/>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fld id="{919FFFF4-6C89-43D7-BD26-DCCFA8D84876}" type="TxLink">
            <a:rPr lang="en-US" sz="1800" b="1" i="0" u="none" strike="noStrike">
              <a:solidFill>
                <a:schemeClr val="tx1">
                  <a:lumMod val="75000"/>
                  <a:lumOff val="25000"/>
                </a:schemeClr>
              </a:solidFill>
              <a:latin typeface="Calibri"/>
              <a:cs typeface="Arial"/>
            </a:rPr>
            <a:pPr algn="l"/>
            <a:t>Distribución por rango de edad del turismo en Tenerife (% turistas) </a:t>
          </a:fld>
          <a:endParaRPr lang="es-ES" sz="2000">
            <a:solidFill>
              <a:schemeClr val="tx1">
                <a:lumMod val="75000"/>
                <a:lumOff val="25000"/>
              </a:schemeClr>
            </a:solidFill>
          </a:endParaRPr>
        </a:p>
      </cdr:txBody>
    </cdr:sp>
  </cdr:relSizeAnchor>
</c:userShapes>
</file>

<file path=xl/drawings/drawing3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1" tooltip="Ir a índice"/>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276225</xdr:colOff>
      <xdr:row>25</xdr:row>
      <xdr:rowOff>19050</xdr:rowOff>
    </xdr:from>
    <xdr:to>
      <xdr:col>11</xdr:col>
      <xdr:colOff>292099</xdr:colOff>
      <xdr:row>66</xdr:row>
      <xdr:rowOff>95250</xdr:rowOff>
    </xdr:to>
    <xdr:graphicFrame macro="">
      <xdr:nvGraphicFramePr>
        <xdr:cNvPr id="5" name="4 Gráfico">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cdr:x>
      <cdr:y>0.97319</cdr:y>
    </cdr:from>
    <cdr:to>
      <cdr:x>0.65116</cdr:x>
      <cdr:y>0.99677</cdr:y>
    </cdr:to>
    <cdr:sp macro="" textlink="">
      <cdr:nvSpPr>
        <cdr:cNvPr id="2" name="Text Box 1">
          <a:extLst xmlns:a="http://schemas.openxmlformats.org/drawingml/2006/main">
            <a:ext uri="{FF2B5EF4-FFF2-40B4-BE49-F238E27FC236}">
              <a16:creationId xmlns:a16="http://schemas.microsoft.com/office/drawing/2014/main" id="{53BCDDD7-AF06-4D58-9512-18322243EF31}"/>
            </a:ext>
          </a:extLst>
        </cdr:cNvPr>
        <cdr:cNvSpPr txBox="1">
          <a:spLocks xmlns:a="http://schemas.openxmlformats.org/drawingml/2006/main" noChangeArrowheads="1"/>
        </cdr:cNvSpPr>
      </cdr:nvSpPr>
      <cdr:spPr bwMode="auto">
        <a:xfrm xmlns:a="http://schemas.openxmlformats.org/drawingml/2006/main">
          <a:off x="0" y="66926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EEE1AE93-E820-4751-A348-DF68D80A2D5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0.18993</cdr:y>
    </cdr:from>
    <cdr:to>
      <cdr:x>1</cdr:x>
      <cdr:y>0.18993</cdr:y>
    </cdr:to>
    <cdr:cxnSp macro="">
      <cdr:nvCxnSpPr>
        <cdr:cNvPr id="3" name="2 Conector recto">
          <a:extLst xmlns:a="http://schemas.openxmlformats.org/drawingml/2006/main">
            <a:ext uri="{FF2B5EF4-FFF2-40B4-BE49-F238E27FC236}">
              <a16:creationId xmlns:a16="http://schemas.microsoft.com/office/drawing/2014/main" id="{F5B6B133-7261-45A4-8E51-0AB2EEE5582C}"/>
            </a:ext>
          </a:extLst>
        </cdr:cNvPr>
        <cdr:cNvCxnSpPr/>
      </cdr:nvCxnSpPr>
      <cdr:spPr>
        <a:xfrm xmlns:a="http://schemas.openxmlformats.org/drawingml/2006/main" flipV="1">
          <a:off x="0" y="130616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0.09418</cdr:y>
    </cdr:from>
    <cdr:to>
      <cdr:x>0.18603</cdr:x>
      <cdr:y>0.13989</cdr:y>
    </cdr:to>
    <cdr:sp macro="" textlink="'fidelidad mercados ult 5 años'!$F$32">
      <cdr:nvSpPr>
        <cdr:cNvPr id="4" name="3 CuadroTexto">
          <a:extLst xmlns:a="http://schemas.openxmlformats.org/drawingml/2006/main">
            <a:ext uri="{FF2B5EF4-FFF2-40B4-BE49-F238E27FC236}">
              <a16:creationId xmlns:a16="http://schemas.microsoft.com/office/drawing/2014/main" id="{7AFB3253-55BD-4DFD-9A0F-10AA65F0B8F0}"/>
            </a:ext>
          </a:extLst>
        </cdr:cNvPr>
        <cdr:cNvSpPr txBox="1"/>
      </cdr:nvSpPr>
      <cdr:spPr>
        <a:xfrm xmlns:a="http://schemas.openxmlformats.org/drawingml/2006/main">
          <a:off x="0" y="647711"/>
          <a:ext cx="1133448" cy="3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9551B0F-F969-49B1-8937-99433FE5C8F4}" type="TxLink">
            <a:rPr lang="en-US" sz="1600" b="1" i="0" u="none" strike="noStrike">
              <a:solidFill>
                <a:schemeClr val="tx1">
                  <a:lumMod val="75000"/>
                  <a:lumOff val="25000"/>
                </a:schemeClr>
              </a:solidFill>
              <a:latin typeface="Calibri"/>
              <a:cs typeface="Arial"/>
            </a:rPr>
            <a:pPr/>
            <a:t>2015</a:t>
          </a:fld>
          <a:endParaRPr lang="es-ES" sz="6600">
            <a:solidFill>
              <a:schemeClr val="tx1">
                <a:lumMod val="75000"/>
                <a:lumOff val="25000"/>
              </a:schemeClr>
            </a:solidFill>
          </a:endParaRPr>
        </a:p>
      </cdr:txBody>
    </cdr:sp>
  </cdr:relSizeAnchor>
</c:userShapes>
</file>

<file path=xl/drawings/drawing3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2 Imagen">
          <a:hlinkClick xmlns:r="http://schemas.openxmlformats.org/officeDocument/2006/relationships" r:id="rId1" tooltip="Ir a índic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152400</xdr:colOff>
      <xdr:row>35</xdr:row>
      <xdr:rowOff>146050</xdr:rowOff>
    </xdr:from>
    <xdr:to>
      <xdr:col>8</xdr:col>
      <xdr:colOff>60324</xdr:colOff>
      <xdr:row>68</xdr:row>
      <xdr:rowOff>79375</xdr:rowOff>
    </xdr:to>
    <xdr:graphicFrame macro="">
      <xdr:nvGraphicFramePr>
        <xdr:cNvPr id="4" name="4 Gráfico">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449D82E1-8A9C-4B60-87D7-B38E996DF83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0.96927</cdr:y>
    </cdr:from>
    <cdr:to>
      <cdr:x>0.65116</cdr:x>
      <cdr:y>1</cdr:y>
    </cdr:to>
    <cdr:sp macro="" textlink="">
      <cdr:nvSpPr>
        <cdr:cNvPr id="2" name="Text Box 1">
          <a:extLst xmlns:a="http://schemas.openxmlformats.org/drawingml/2006/main">
            <a:ext uri="{FF2B5EF4-FFF2-40B4-BE49-F238E27FC236}">
              <a16:creationId xmlns:a16="http://schemas.microsoft.com/office/drawing/2014/main" id="{557F40D2-56F2-4F93-B025-D2060D3629C0}"/>
            </a:ext>
          </a:extLst>
        </cdr:cNvPr>
        <cdr:cNvSpPr txBox="1">
          <a:spLocks xmlns:a="http://schemas.openxmlformats.org/drawingml/2006/main" noChangeArrowheads="1"/>
        </cdr:cNvSpPr>
      </cdr:nvSpPr>
      <cdr:spPr bwMode="auto">
        <a:xfrm xmlns:a="http://schemas.openxmlformats.org/drawingml/2006/main">
          <a:off x="0" y="511651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8648B6F1-4F4A-4652-8DFF-B3AC36C1958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0.12784</cdr:y>
    </cdr:from>
    <cdr:to>
      <cdr:x>1</cdr:x>
      <cdr:y>0.12784</cdr:y>
    </cdr:to>
    <cdr:cxnSp macro="">
      <cdr:nvCxnSpPr>
        <cdr:cNvPr id="3" name="2 Conector recto">
          <a:extLst xmlns:a="http://schemas.openxmlformats.org/drawingml/2006/main">
            <a:ext uri="{FF2B5EF4-FFF2-40B4-BE49-F238E27FC236}">
              <a16:creationId xmlns:a16="http://schemas.microsoft.com/office/drawing/2014/main" id="{FFDA8306-DB04-4893-88AF-E51104EF202C}"/>
            </a:ext>
          </a:extLst>
        </cdr:cNvPr>
        <cdr:cNvCxnSpPr/>
      </cdr:nvCxnSpPr>
      <cdr:spPr>
        <a:xfrm xmlns:a="http://schemas.openxmlformats.org/drawingml/2006/main" flipV="1">
          <a:off x="0" y="69527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0.12434</cdr:y>
    </cdr:to>
    <cdr:sp macro="" textlink="'zonas de alojamiento'!$B$3:$G$3">
      <cdr:nvSpPr>
        <cdr:cNvPr id="4" name="3 CuadroTexto">
          <a:extLst xmlns:a="http://schemas.openxmlformats.org/drawingml/2006/main">
            <a:ext uri="{FF2B5EF4-FFF2-40B4-BE49-F238E27FC236}">
              <a16:creationId xmlns:a16="http://schemas.microsoft.com/office/drawing/2014/main" id="{1AE96DAF-C16F-41DE-86A1-CAA97DA60F2A}"/>
            </a:ext>
          </a:extLst>
        </cdr:cNvPr>
        <cdr:cNvSpPr txBox="1"/>
      </cdr:nvSpPr>
      <cdr:spPr>
        <a:xfrm xmlns:a="http://schemas.openxmlformats.org/drawingml/2006/main">
          <a:off x="0" y="0"/>
          <a:ext cx="6092824" cy="6762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9E7A27B-C40E-4220-B662-43C6DE18F151}" type="TxLink">
            <a:rPr lang="en-US" sz="1800" b="1" i="0" u="none" strike="noStrike">
              <a:solidFill>
                <a:schemeClr val="tx1">
                  <a:lumMod val="75000"/>
                  <a:lumOff val="25000"/>
                </a:schemeClr>
              </a:solidFill>
              <a:latin typeface="Calibri"/>
              <a:cs typeface="Arial"/>
            </a:rPr>
            <a:pPr/>
            <a:t>Zona de alojamiento  (% turistas)</a:t>
          </a:fld>
          <a:endParaRPr lang="es-ES" sz="1600">
            <a:solidFill>
              <a:schemeClr val="tx1">
                <a:lumMod val="75000"/>
                <a:lumOff val="25000"/>
              </a:schemeClr>
            </a:solidFill>
          </a:endParaRPr>
        </a:p>
      </cdr:txBody>
    </cdr:sp>
  </cdr:relSizeAnchor>
</c:userShapes>
</file>

<file path=xl/drawings/drawing3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4" name="5 Imagen">
          <a:hlinkClick xmlns:r="http://schemas.openxmlformats.org/officeDocument/2006/relationships" r:id="rId1" tooltip="Ir a índice"/>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6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381000</xdr:colOff>
      <xdr:row>39</xdr:row>
      <xdr:rowOff>41275</xdr:rowOff>
    </xdr:from>
    <xdr:to>
      <xdr:col>11</xdr:col>
      <xdr:colOff>365124</xdr:colOff>
      <xdr:row>71</xdr:row>
      <xdr:rowOff>139700</xdr:rowOff>
    </xdr:to>
    <xdr:graphicFrame macro="">
      <xdr:nvGraphicFramePr>
        <xdr:cNvPr id="6" name="7 Gráfico">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127000</xdr:colOff>
      <xdr:row>76</xdr:row>
      <xdr:rowOff>9525</xdr:rowOff>
    </xdr:from>
    <xdr:to>
      <xdr:col>11</xdr:col>
      <xdr:colOff>111124</xdr:colOff>
      <xdr:row>120</xdr:row>
      <xdr:rowOff>66675</xdr:rowOff>
    </xdr:to>
    <xdr:graphicFrame macro="">
      <xdr:nvGraphicFramePr>
        <xdr:cNvPr id="7" name="8 Gráfico">
          <a:extLst>
            <a:ext uri="{FF2B5EF4-FFF2-40B4-BE49-F238E27FC236}">
              <a16:creationId xmlns:a16="http://schemas.microsoft.com/office/drawing/2014/main" id="{00000000-0008-0000-0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80793115-69CA-4ED6-86BA-74EF53DF276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a:extLst xmlns:a="http://schemas.openxmlformats.org/drawingml/2006/main">
            <a:ext uri="{FF2B5EF4-FFF2-40B4-BE49-F238E27FC236}">
              <a16:creationId xmlns:a16="http://schemas.microsoft.com/office/drawing/2014/main" id="{2B7DD92D-94B9-4E84-925F-02BAF126F375}"/>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A50BEBA1-C594-40AE-AEAE-14FBBFAD730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0.11561</cdr:y>
    </cdr:from>
    <cdr:to>
      <cdr:x>1</cdr:x>
      <cdr:y>0.11561</cdr:y>
    </cdr:to>
    <cdr:cxnSp macro="">
      <cdr:nvCxnSpPr>
        <cdr:cNvPr id="3" name="2 Conector recto">
          <a:extLst xmlns:a="http://schemas.openxmlformats.org/drawingml/2006/main">
            <a:ext uri="{FF2B5EF4-FFF2-40B4-BE49-F238E27FC236}">
              <a16:creationId xmlns:a16="http://schemas.microsoft.com/office/drawing/2014/main" id="{C2AAF285-19D6-4CB4-9558-1F7857A5F683}"/>
            </a:ext>
          </a:extLst>
        </cdr:cNvPr>
        <cdr:cNvCxnSpPr/>
      </cdr:nvCxnSpPr>
      <cdr:spPr>
        <a:xfrm xmlns:a="http://schemas.openxmlformats.org/drawingml/2006/main" flipV="1">
          <a:off x="0" y="629154"/>
          <a:ext cx="609917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0.91767</cdr:x>
      <cdr:y>0.12259</cdr:y>
    </cdr:to>
    <cdr:sp macro="" textlink="'Tipo y cat de alojamiento'!$B$3">
      <cdr:nvSpPr>
        <cdr:cNvPr id="4" name="3 CuadroTexto">
          <a:extLst xmlns:a="http://schemas.openxmlformats.org/drawingml/2006/main">
            <a:ext uri="{FF2B5EF4-FFF2-40B4-BE49-F238E27FC236}">
              <a16:creationId xmlns:a16="http://schemas.microsoft.com/office/drawing/2014/main" id="{41C3900A-48E5-495D-B6E8-EA0FC30D71F5}"/>
            </a:ext>
          </a:extLst>
        </cdr:cNvPr>
        <cdr:cNvSpPr txBox="1"/>
      </cdr:nvSpPr>
      <cdr:spPr>
        <a:xfrm xmlns:a="http://schemas.openxmlformats.org/drawingml/2006/main">
          <a:off x="0" y="0"/>
          <a:ext cx="5591175" cy="666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2E42F91-B2FB-4DE5-8423-ED7C833A3908}" type="TxLink">
            <a:rPr lang="en-US" sz="1800" b="1" i="0" u="none" strike="noStrike">
              <a:solidFill>
                <a:schemeClr val="tx1">
                  <a:lumMod val="75000"/>
                  <a:lumOff val="25000"/>
                </a:schemeClr>
              </a:solidFill>
              <a:latin typeface="Calibri"/>
              <a:cs typeface="Arial"/>
            </a:rPr>
            <a:pPr/>
            <a:t>Tipo de alojamiento (% turistas)</a:t>
          </a:fld>
          <a:endParaRPr lang="es-ES" sz="1200">
            <a:solidFill>
              <a:schemeClr val="tx1">
                <a:lumMod val="75000"/>
                <a:lumOff val="25000"/>
              </a:schemeClr>
            </a:solidFill>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cdr:x>
      <cdr:y>0.97369</cdr:y>
    </cdr:from>
    <cdr:to>
      <cdr:x>0.65116</cdr:x>
      <cdr:y>0.99627</cdr:y>
    </cdr:to>
    <cdr:sp macro="" textlink="">
      <cdr:nvSpPr>
        <cdr:cNvPr id="2" name="Text Box 1">
          <a:extLst xmlns:a="http://schemas.openxmlformats.org/drawingml/2006/main">
            <a:ext uri="{FF2B5EF4-FFF2-40B4-BE49-F238E27FC236}">
              <a16:creationId xmlns:a16="http://schemas.microsoft.com/office/drawing/2014/main" id="{A0DC8A67-49A7-42B5-A3AA-DF1BD15023B3}"/>
            </a:ext>
          </a:extLst>
        </cdr:cNvPr>
        <cdr:cNvSpPr txBox="1">
          <a:spLocks xmlns:a="http://schemas.openxmlformats.org/drawingml/2006/main" noChangeArrowheads="1"/>
        </cdr:cNvSpPr>
      </cdr:nvSpPr>
      <cdr:spPr bwMode="auto">
        <a:xfrm xmlns:a="http://schemas.openxmlformats.org/drawingml/2006/main">
          <a:off x="0" y="6992898"/>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BBEF09B2-0DC8-438C-AD54-27C75FDAF9F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0.09483</cdr:y>
    </cdr:from>
    <cdr:to>
      <cdr:x>1</cdr:x>
      <cdr:y>0.09483</cdr:y>
    </cdr:to>
    <cdr:cxnSp macro="">
      <cdr:nvCxnSpPr>
        <cdr:cNvPr id="3" name="2 Conector recto">
          <a:extLst xmlns:a="http://schemas.openxmlformats.org/drawingml/2006/main">
            <a:ext uri="{FF2B5EF4-FFF2-40B4-BE49-F238E27FC236}">
              <a16:creationId xmlns:a16="http://schemas.microsoft.com/office/drawing/2014/main" id="{68E398F7-52D6-42CC-BA65-4E4EFE934858}"/>
            </a:ext>
          </a:extLst>
        </cdr:cNvPr>
        <cdr:cNvCxnSpPr/>
      </cdr:nvCxnSpPr>
      <cdr:spPr>
        <a:xfrm xmlns:a="http://schemas.openxmlformats.org/drawingml/2006/main" flipV="1">
          <a:off x="0" y="681053"/>
          <a:ext cx="609917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0.00834</cdr:x>
      <cdr:y>0.00707</cdr:y>
    </cdr:from>
    <cdr:to>
      <cdr:x>0.926</cdr:x>
      <cdr:y>0.09991</cdr:y>
    </cdr:to>
    <cdr:sp macro="" textlink="'Tipo y cat de alojamiento'!$B$17:$Q$17">
      <cdr:nvSpPr>
        <cdr:cNvPr id="6" name="1 CuadroTexto">
          <a:extLst xmlns:a="http://schemas.openxmlformats.org/drawingml/2006/main">
            <a:ext uri="{FF2B5EF4-FFF2-40B4-BE49-F238E27FC236}">
              <a16:creationId xmlns:a16="http://schemas.microsoft.com/office/drawing/2014/main" id="{E33BBA84-6D74-41A1-9302-96EC7EAFE0DE}"/>
            </a:ext>
          </a:extLst>
        </cdr:cNvPr>
        <cdr:cNvSpPr txBox="1"/>
      </cdr:nvSpPr>
      <cdr:spPr>
        <a:xfrm xmlns:a="http://schemas.openxmlformats.org/drawingml/2006/main">
          <a:off x="50800" y="50800"/>
          <a:ext cx="5591175" cy="6667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9AA51E5-57C9-4F0F-9FD6-4A6F7CD63D00}" type="TxLink">
            <a:rPr lang="en-US" sz="1800" b="1" i="0" u="none" strike="noStrike">
              <a:solidFill>
                <a:schemeClr val="tx1">
                  <a:lumMod val="75000"/>
                  <a:lumOff val="25000"/>
                </a:schemeClr>
              </a:solidFill>
              <a:latin typeface="Calibri"/>
              <a:cs typeface="Arial"/>
            </a:rPr>
            <a:pPr/>
            <a:t>Tipo y categoría de alojamiento (% turistas)</a:t>
          </a:fld>
          <a:endParaRPr lang="es-ES" sz="1400">
            <a:solidFill>
              <a:schemeClr val="tx1">
                <a:lumMod val="75000"/>
                <a:lumOff val="25000"/>
              </a:schemeClr>
            </a:solidFill>
          </a:endParaRPr>
        </a:p>
      </cdr:txBody>
    </cdr:sp>
  </cdr:relSizeAnchor>
</c:userShapes>
</file>

<file path=xl/drawings/drawing37.xml><?xml version="1.0" encoding="utf-8"?>
<xdr:wsDr xmlns:xdr="http://schemas.openxmlformats.org/drawingml/2006/spreadsheetDrawing" xmlns:a="http://schemas.openxmlformats.org/drawingml/2006/main">
  <xdr:twoCellAnchor editAs="oneCell">
    <xdr:from>
      <xdr:col>1</xdr:col>
      <xdr:colOff>31750</xdr:colOff>
      <xdr:row>23</xdr:row>
      <xdr:rowOff>142875</xdr:rowOff>
    </xdr:from>
    <xdr:to>
      <xdr:col>11</xdr:col>
      <xdr:colOff>292099</xdr:colOff>
      <xdr:row>65</xdr:row>
      <xdr:rowOff>152400</xdr:rowOff>
    </xdr:to>
    <xdr:graphicFrame macro="">
      <xdr:nvGraphicFramePr>
        <xdr:cNvPr id="3" name="2 Gráfico">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8.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42B77E0F-069B-4E5E-90E6-12BBBA2200B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0.9578</cdr:y>
    </cdr:from>
    <cdr:to>
      <cdr:x>1</cdr:x>
      <cdr:y>1</cdr:y>
    </cdr:to>
    <cdr:sp macro="" textlink="">
      <cdr:nvSpPr>
        <cdr:cNvPr id="2" name="Text Box 1">
          <a:extLst xmlns:a="http://schemas.openxmlformats.org/drawingml/2006/main">
            <a:ext uri="{FF2B5EF4-FFF2-40B4-BE49-F238E27FC236}">
              <a16:creationId xmlns:a16="http://schemas.microsoft.com/office/drawing/2014/main" id="{7147D91E-B3CB-45B7-A644-200A446BF0D1}"/>
            </a:ext>
          </a:extLst>
        </cdr:cNvPr>
        <cdr:cNvSpPr txBox="1">
          <a:spLocks xmlns:a="http://schemas.openxmlformats.org/drawingml/2006/main" noChangeArrowheads="1"/>
        </cdr:cNvSpPr>
      </cdr:nvSpPr>
      <cdr:spPr bwMode="auto">
        <a:xfrm xmlns:a="http://schemas.openxmlformats.org/drawingml/2006/main">
          <a:off x="0" y="6522989"/>
          <a:ext cx="6632521" cy="2873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*Aclaración: el dato de la estancia que mide la Encuesta a Visitantes abarca todo tipo de alojamiento incluyendo privados. Sin embargo, en el dato de estancia </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CF811515-3026-470A-AC12-3E0347BBF101}"/>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0.07883</cdr:y>
    </cdr:from>
    <cdr:to>
      <cdr:x>1</cdr:x>
      <cdr:y>0.07883</cdr:y>
    </cdr:to>
    <cdr:cxnSp macro="">
      <cdr:nvCxnSpPr>
        <cdr:cNvPr id="3" name="2 Conector recto">
          <a:extLst xmlns:a="http://schemas.openxmlformats.org/drawingml/2006/main">
            <a:ext uri="{FF2B5EF4-FFF2-40B4-BE49-F238E27FC236}">
              <a16:creationId xmlns:a16="http://schemas.microsoft.com/office/drawing/2014/main" id="{A4BC1790-9DE4-4771-A60F-E83ACB862FD1}"/>
            </a:ext>
          </a:extLst>
        </cdr:cNvPr>
        <cdr:cNvCxnSpPr/>
      </cdr:nvCxnSpPr>
      <cdr:spPr>
        <a:xfrm xmlns:a="http://schemas.openxmlformats.org/drawingml/2006/main" flipV="1">
          <a:off x="0" y="536885"/>
          <a:ext cx="609917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39.xml><?xml version="1.0" encoding="utf-8"?>
<xdr:wsDr xmlns:xdr="http://schemas.openxmlformats.org/drawingml/2006/spreadsheetDrawing" xmlns:a="http://schemas.openxmlformats.org/drawingml/2006/main">
  <xdr:oneCellAnchor>
    <xdr:from>
      <xdr:col>1</xdr:col>
      <xdr:colOff>590550</xdr:colOff>
      <xdr:row>1</xdr:row>
      <xdr:rowOff>85725</xdr:rowOff>
    </xdr:from>
    <xdr:ext cx="495300" cy="495300"/>
    <xdr:pic>
      <xdr:nvPicPr>
        <xdr:cNvPr id="3" name="4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95250</xdr:colOff>
      <xdr:row>53</xdr:row>
      <xdr:rowOff>95250</xdr:rowOff>
    </xdr:from>
    <xdr:to>
      <xdr:col>7</xdr:col>
      <xdr:colOff>492124</xdr:colOff>
      <xdr:row>87</xdr:row>
      <xdr:rowOff>28575</xdr:rowOff>
    </xdr:to>
    <xdr:graphicFrame macro="">
      <xdr:nvGraphicFramePr>
        <xdr:cNvPr id="5" name="6 Gráfico">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114300</xdr:colOff>
      <xdr:row>89</xdr:row>
      <xdr:rowOff>57150</xdr:rowOff>
    </xdr:from>
    <xdr:to>
      <xdr:col>7</xdr:col>
      <xdr:colOff>511174</xdr:colOff>
      <xdr:row>122</xdr:row>
      <xdr:rowOff>149225</xdr:rowOff>
    </xdr:to>
    <xdr:graphicFrame macro="">
      <xdr:nvGraphicFramePr>
        <xdr:cNvPr id="6" name="7 Gráfico">
          <a:extLst>
            <a:ext uri="{FF2B5EF4-FFF2-40B4-BE49-F238E27FC236}">
              <a16:creationId xmlns:a16="http://schemas.microsoft.com/office/drawing/2014/main" id="{00000000-0008-0000-1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1</xdr:col>
      <xdr:colOff>349896</xdr:colOff>
      <xdr:row>1</xdr:row>
      <xdr:rowOff>866775</xdr:rowOff>
    </xdr:to>
    <xdr:pic>
      <xdr:nvPicPr>
        <xdr:cNvPr id="7" name="8 Imagen">
          <a:hlinkClick xmlns:r="http://schemas.openxmlformats.org/officeDocument/2006/relationships" r:id="rId1" tooltip="Ir a índice"/>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wsDr>
</file>

<file path=xl/drawings/drawing4.xml><?xml version="1.0" encoding="utf-8"?>
<c:userShapes xmlns:c="http://schemas.openxmlformats.org/drawingml/2006/chart">
  <cdr:relSizeAnchor xmlns:cdr="http://schemas.openxmlformats.org/drawingml/2006/chartDrawing">
    <cdr:from>
      <cdr:x>0.56748</cdr:x>
      <cdr:y>0.85619</cdr:y>
    </cdr:from>
    <cdr:to>
      <cdr:x>0.96248</cdr:x>
      <cdr:y>0.95272</cdr:y>
    </cdr:to>
    <cdr:sp macro="" textlink="Edad!$B$79">
      <cdr:nvSpPr>
        <cdr:cNvPr id="12" name="7 CuadroTexto">
          <a:extLst xmlns:a="http://schemas.openxmlformats.org/drawingml/2006/main">
            <a:ext uri="{FF2B5EF4-FFF2-40B4-BE49-F238E27FC236}">
              <a16:creationId xmlns:a16="http://schemas.microsoft.com/office/drawing/2014/main" id="{C71B5889-BF55-4FCB-8701-E59AD5ABF847}"/>
            </a:ext>
          </a:extLst>
        </cdr:cNvPr>
        <cdr:cNvSpPr txBox="1"/>
      </cdr:nvSpPr>
      <cdr:spPr>
        <a:xfrm xmlns:a="http://schemas.openxmlformats.org/drawingml/2006/main">
          <a:off x="3457555" y="4656618"/>
          <a:ext cx="2406666" cy="525005"/>
        </a:xfrm>
        <a:prstGeom xmlns:a="http://schemas.openxmlformats.org/drawingml/2006/main" prst="rect">
          <a:avLst/>
        </a:prstGeom>
        <a:noFill xmlns:a="http://schemas.openxmlformats.org/drawingml/2006/main"/>
        <a:ln xmlns:a="http://schemas.openxmlformats.org/drawingml/2006/main" w="9525" cmpd="sng">
          <a:solidFill>
            <a:schemeClr val="bg1">
              <a:lumMod val="65000"/>
            </a:scheme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fld id="{3F12A2B8-1992-45A8-9827-4A8D8AE0F4BF}" type="TxLink">
            <a:rPr lang="en-US" sz="1100" b="0" i="0" u="none" strike="noStrike">
              <a:solidFill>
                <a:schemeClr val="tx1">
                  <a:lumMod val="75000"/>
                  <a:lumOff val="25000"/>
                </a:schemeClr>
              </a:solidFill>
              <a:effectLst/>
              <a:latin typeface="+mn-lt"/>
              <a:cs typeface="Arial"/>
            </a:rPr>
            <a:pPr algn="l"/>
            <a:t>2015
Edad media: 48,7 años (+0,99 puntos)</a:t>
          </a:fld>
          <a:endParaRPr lang="es-ES" sz="1800">
            <a:solidFill>
              <a:schemeClr val="tx1">
                <a:lumMod val="75000"/>
                <a:lumOff val="25000"/>
              </a:schemeClr>
            </a:solidFill>
            <a:effectLst/>
            <a:latin typeface="+mn-lt"/>
          </a:endParaRPr>
        </a:p>
      </cdr:txBody>
    </cdr:sp>
  </cdr:relSizeAnchor>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CFD8FB73-3E7C-4010-B13A-CB1047945A5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a:extLst xmlns:a="http://schemas.openxmlformats.org/drawingml/2006/main">
            <a:ext uri="{FF2B5EF4-FFF2-40B4-BE49-F238E27FC236}">
              <a16:creationId xmlns:a16="http://schemas.microsoft.com/office/drawing/2014/main" id="{6E3C529E-4C7F-4B51-AF54-47898D73A41E}"/>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37BDB29F-49FE-42AF-AEB4-7FC10875F77C}"/>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0.15411</cdr:y>
    </cdr:from>
    <cdr:to>
      <cdr:x>1</cdr:x>
      <cdr:y>0.15411</cdr:y>
    </cdr:to>
    <cdr:cxnSp macro="">
      <cdr:nvCxnSpPr>
        <cdr:cNvPr id="3" name="2 Conector recto">
          <a:extLst xmlns:a="http://schemas.openxmlformats.org/drawingml/2006/main">
            <a:ext uri="{FF2B5EF4-FFF2-40B4-BE49-F238E27FC236}">
              <a16:creationId xmlns:a16="http://schemas.microsoft.com/office/drawing/2014/main" id="{F02E073F-4149-45A6-BEF5-AA2DD761223A}"/>
            </a:ext>
          </a:extLst>
        </cdr:cNvPr>
        <cdr:cNvCxnSpPr/>
      </cdr:nvCxnSpPr>
      <cdr:spPr>
        <a:xfrm xmlns:a="http://schemas.openxmlformats.org/drawingml/2006/main" flipV="1">
          <a:off x="0" y="838178"/>
          <a:ext cx="6092824" cy="0"/>
        </a:xfrm>
        <a:prstGeom xmlns:a="http://schemas.openxmlformats.org/drawingml/2006/main" prst="line">
          <a:avLst/>
        </a:prstGeom>
        <a:ln xmlns:a="http://schemas.openxmlformats.org/drawingml/2006/main" w="22225"/>
        <a:effectLst xmlns:a="http://schemas.openxmlformats.org/drawingml/2006/mai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0.90516</cdr:x>
      <cdr:y>0.12259</cdr:y>
    </cdr:to>
    <cdr:sp macro="" textlink="Edad!$B$3">
      <cdr:nvSpPr>
        <cdr:cNvPr id="4" name="3 CuadroTexto">
          <a:extLst xmlns:a="http://schemas.openxmlformats.org/drawingml/2006/main">
            <a:ext uri="{FF2B5EF4-FFF2-40B4-BE49-F238E27FC236}">
              <a16:creationId xmlns:a16="http://schemas.microsoft.com/office/drawing/2014/main" id="{2543C96A-2BA8-4D3D-B460-DC21F4F1F050}"/>
            </a:ext>
          </a:extLst>
        </cdr:cNvPr>
        <cdr:cNvSpPr txBox="1"/>
      </cdr:nvSpPr>
      <cdr:spPr>
        <a:xfrm xmlns:a="http://schemas.openxmlformats.org/drawingml/2006/main">
          <a:off x="0" y="0"/>
          <a:ext cx="5514975" cy="66675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fld id="{5978B872-3515-49DD-BBDC-D989F31CB18C}" type="TxLink">
            <a:rPr lang="en-US" sz="1800" b="1" i="0" u="none" strike="noStrike" baseline="0">
              <a:solidFill>
                <a:schemeClr val="tx1">
                  <a:lumMod val="75000"/>
                  <a:lumOff val="25000"/>
                </a:schemeClr>
              </a:solidFill>
              <a:effectLst/>
              <a:latin typeface="Calibri"/>
              <a:ea typeface="+mn-ea"/>
              <a:cs typeface="+mn-cs"/>
            </a:rPr>
            <a:pPr marL="0" marR="0" indent="0" defTabSz="914400" rtl="0" eaLnBrk="1" fontAlgn="auto" latinLnBrk="0" hangingPunct="1">
              <a:lnSpc>
                <a:spcPct val="100000"/>
              </a:lnSpc>
              <a:spcBef>
                <a:spcPts val="0"/>
              </a:spcBef>
              <a:spcAft>
                <a:spcPts val="0"/>
              </a:spcAft>
              <a:buClrTx/>
              <a:buSzTx/>
              <a:buFontTx/>
              <a:buNone/>
              <a:tabLst/>
              <a:defRPr/>
            </a:pPr>
            <a:t>Distribución por rango de edad del turismo en Tenerife (% turistas) </a:t>
          </a:fld>
          <a:endParaRPr lang="es-ES" sz="2000" b="1">
            <a:solidFill>
              <a:schemeClr val="tx1">
                <a:lumMod val="75000"/>
                <a:lumOff val="25000"/>
              </a:schemeClr>
            </a:solidFill>
            <a:latin typeface="+mn-lt"/>
          </a:endParaRPr>
        </a:p>
      </cdr:txBody>
    </cdr:sp>
  </cdr:relSizeAnchor>
</c:userShapes>
</file>

<file path=xl/drawings/drawing40.xml><?xml version="1.0" encoding="utf-8"?>
<c:userShapes xmlns:c="http://schemas.openxmlformats.org/drawingml/2006/chart">
  <cdr:relSizeAnchor xmlns:cdr="http://schemas.openxmlformats.org/drawingml/2006/chartDrawing">
    <cdr:from>
      <cdr:x>0</cdr:x>
      <cdr:y>0.97007</cdr:y>
    </cdr:from>
    <cdr:to>
      <cdr:x>0.65116</cdr:x>
      <cdr:y>0.99989</cdr:y>
    </cdr:to>
    <cdr:sp macro="" textlink="">
      <cdr:nvSpPr>
        <cdr:cNvPr id="2" name="Text Box 1">
          <a:extLst xmlns:a="http://schemas.openxmlformats.org/drawingml/2006/main">
            <a:ext uri="{FF2B5EF4-FFF2-40B4-BE49-F238E27FC236}">
              <a16:creationId xmlns:a16="http://schemas.microsoft.com/office/drawing/2014/main" id="{BD01C0BF-025C-4A84-9148-6DEF53BCB4CA}"/>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C4744B30-D110-4053-A451-517C6AD54930}"/>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0.16812</cdr:y>
    </cdr:from>
    <cdr:to>
      <cdr:x>1</cdr:x>
      <cdr:y>0.16812</cdr:y>
    </cdr:to>
    <cdr:cxnSp macro="">
      <cdr:nvCxnSpPr>
        <cdr:cNvPr id="3" name="2 Conector recto">
          <a:extLst xmlns:a="http://schemas.openxmlformats.org/drawingml/2006/main">
            <a:ext uri="{FF2B5EF4-FFF2-40B4-BE49-F238E27FC236}">
              <a16:creationId xmlns:a16="http://schemas.microsoft.com/office/drawing/2014/main" id="{0C927EC8-D127-42EA-9690-8E24FD8428F4}"/>
            </a:ext>
          </a:extLst>
        </cdr:cNvPr>
        <cdr:cNvCxnSpPr/>
      </cdr:nvCxnSpPr>
      <cdr:spPr>
        <a:xfrm xmlns:a="http://schemas.openxmlformats.org/drawingml/2006/main" flipV="1">
          <a:off x="0" y="91436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0.12434</cdr:y>
    </cdr:to>
    <cdr:sp macro="" textlink="'servicios contratados'!$B$3:$G$3">
      <cdr:nvSpPr>
        <cdr:cNvPr id="4" name="3 CuadroTexto">
          <a:extLst xmlns:a="http://schemas.openxmlformats.org/drawingml/2006/main">
            <a:ext uri="{FF2B5EF4-FFF2-40B4-BE49-F238E27FC236}">
              <a16:creationId xmlns:a16="http://schemas.microsoft.com/office/drawing/2014/main" id="{795ECF65-09B5-468E-AAA1-EE4739A05666}"/>
            </a:ext>
          </a:extLst>
        </cdr:cNvPr>
        <cdr:cNvSpPr txBox="1"/>
      </cdr:nvSpPr>
      <cdr:spPr>
        <a:xfrm xmlns:a="http://schemas.openxmlformats.org/drawingml/2006/main">
          <a:off x="0" y="0"/>
          <a:ext cx="6092824" cy="67625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Pensión alimenticia contratada (% turistas)</a:t>
          </a:fld>
          <a:endParaRPr lang="es-ES" sz="1400">
            <a:solidFill>
              <a:schemeClr val="tx1">
                <a:lumMod val="75000"/>
                <a:lumOff val="25000"/>
              </a:schemeClr>
            </a:solidFill>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cdr:x>
      <cdr:y>0.97007</cdr:y>
    </cdr:from>
    <cdr:to>
      <cdr:x>0.65116</cdr:x>
      <cdr:y>0.99989</cdr:y>
    </cdr:to>
    <cdr:sp macro="" textlink="">
      <cdr:nvSpPr>
        <cdr:cNvPr id="2" name="Text Box 1">
          <a:extLst xmlns:a="http://schemas.openxmlformats.org/drawingml/2006/main">
            <a:ext uri="{FF2B5EF4-FFF2-40B4-BE49-F238E27FC236}">
              <a16:creationId xmlns:a16="http://schemas.microsoft.com/office/drawing/2014/main" id="{38F2EBD9-E0F6-4EB1-9C0D-FB312D00DD5E}"/>
            </a:ext>
          </a:extLst>
        </cdr:cNvPr>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74F0540-BA2A-4583-B056-7B884859CBD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0.12784</cdr:y>
    </cdr:from>
    <cdr:to>
      <cdr:x>1</cdr:x>
      <cdr:y>0.12784</cdr:y>
    </cdr:to>
    <cdr:cxnSp macro="">
      <cdr:nvCxnSpPr>
        <cdr:cNvPr id="3" name="2 Conector recto">
          <a:extLst xmlns:a="http://schemas.openxmlformats.org/drawingml/2006/main">
            <a:ext uri="{FF2B5EF4-FFF2-40B4-BE49-F238E27FC236}">
              <a16:creationId xmlns:a16="http://schemas.microsoft.com/office/drawing/2014/main" id="{E84703C7-6F6A-4A20-A43A-142262F98E49}"/>
            </a:ext>
          </a:extLst>
        </cdr:cNvPr>
        <cdr:cNvCxnSpPr/>
      </cdr:nvCxnSpPr>
      <cdr:spPr>
        <a:xfrm xmlns:a="http://schemas.openxmlformats.org/drawingml/2006/main" flipV="1">
          <a:off x="0" y="69527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0.12434</cdr:y>
    </cdr:to>
    <cdr:sp macro="" textlink="'servicios contratados'!$B$16:$G$16">
      <cdr:nvSpPr>
        <cdr:cNvPr id="4" name="3 CuadroTexto">
          <a:extLst xmlns:a="http://schemas.openxmlformats.org/drawingml/2006/main">
            <a:ext uri="{FF2B5EF4-FFF2-40B4-BE49-F238E27FC236}">
              <a16:creationId xmlns:a16="http://schemas.microsoft.com/office/drawing/2014/main" id="{64D6DA6C-2B03-4A3E-A309-89D40C0C5AAA}"/>
            </a:ext>
          </a:extLst>
        </cdr:cNvPr>
        <cdr:cNvSpPr txBox="1"/>
      </cdr:nvSpPr>
      <cdr:spPr>
        <a:xfrm xmlns:a="http://schemas.openxmlformats.org/drawingml/2006/main">
          <a:off x="0" y="0"/>
          <a:ext cx="6092824" cy="6762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9E7A27B-C40E-4220-B662-43C6DE18F151}" type="TxLink">
            <a:rPr lang="en-US" sz="1800" b="1" i="0" u="none" strike="noStrike">
              <a:solidFill>
                <a:schemeClr val="tx1">
                  <a:lumMod val="75000"/>
                  <a:lumOff val="25000"/>
                </a:schemeClr>
              </a:solidFill>
              <a:latin typeface="Calibri"/>
              <a:cs typeface="Arial"/>
            </a:rPr>
            <a:pPr/>
            <a:t>Servicios pagados en origen (% turistas)</a:t>
          </a:fld>
          <a:endParaRPr lang="es-ES" sz="1600">
            <a:solidFill>
              <a:schemeClr val="tx1">
                <a:lumMod val="75000"/>
                <a:lumOff val="25000"/>
              </a:schemeClr>
            </a:solidFill>
          </a:endParaRPr>
        </a:p>
      </cdr:txBody>
    </cdr:sp>
  </cdr:relSizeAnchor>
</c:userShapes>
</file>

<file path=xl/drawings/drawing42.xml><?xml version="1.0" encoding="utf-8"?>
<xdr:wsDr xmlns:xdr="http://schemas.openxmlformats.org/drawingml/2006/spreadsheetDrawing" xmlns:a="http://schemas.openxmlformats.org/drawingml/2006/main">
  <xdr:twoCellAnchor editAs="oneCell">
    <xdr:from>
      <xdr:col>0</xdr:col>
      <xdr:colOff>1038225</xdr:colOff>
      <xdr:row>12</xdr:row>
      <xdr:rowOff>114301</xdr:rowOff>
    </xdr:from>
    <xdr:to>
      <xdr:col>10</xdr:col>
      <xdr:colOff>82549</xdr:colOff>
      <xdr:row>38</xdr:row>
      <xdr:rowOff>57151</xdr:rowOff>
    </xdr:to>
    <xdr:graphicFrame macro="">
      <xdr:nvGraphicFramePr>
        <xdr:cNvPr id="2" name="1 Gráfico">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12E59130-BFC9-423F-8B91-6AB1542B376F}"/>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a:extLst xmlns:a="http://schemas.openxmlformats.org/drawingml/2006/main">
            <a:ext uri="{FF2B5EF4-FFF2-40B4-BE49-F238E27FC236}">
              <a16:creationId xmlns:a16="http://schemas.microsoft.com/office/drawing/2014/main" id="{4CA2F82D-B343-46AF-9634-4DB3C058370C}"/>
            </a:ext>
          </a:extLst>
        </cdr:cNvPr>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2DD7D021-4830-446E-87A5-C49C79688092}"/>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0.20841</cdr:y>
    </cdr:from>
    <cdr:to>
      <cdr:x>1</cdr:x>
      <cdr:y>0.20841</cdr:y>
    </cdr:to>
    <cdr:cxnSp macro="">
      <cdr:nvCxnSpPr>
        <cdr:cNvPr id="3" name="2 Conector recto">
          <a:extLst xmlns:a="http://schemas.openxmlformats.org/drawingml/2006/main">
            <a:ext uri="{FF2B5EF4-FFF2-40B4-BE49-F238E27FC236}">
              <a16:creationId xmlns:a16="http://schemas.microsoft.com/office/drawing/2014/main" id="{99EA2A8B-03B4-469F-97B8-3D1AB71289AD}"/>
            </a:ext>
          </a:extLst>
        </cdr:cNvPr>
        <cdr:cNvCxnSpPr/>
      </cdr:nvCxnSpPr>
      <cdr:spPr>
        <a:xfrm xmlns:a="http://schemas.openxmlformats.org/drawingml/2006/main" flipV="1">
          <a:off x="0" y="86552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0.20642</cdr:y>
    </cdr:to>
    <cdr:sp macro="" textlink="'formula contratacion'!$B$3:$S$3">
      <cdr:nvSpPr>
        <cdr:cNvPr id="4" name="3 CuadroTexto">
          <a:extLst xmlns:a="http://schemas.openxmlformats.org/drawingml/2006/main">
            <a:ext uri="{FF2B5EF4-FFF2-40B4-BE49-F238E27FC236}">
              <a16:creationId xmlns:a16="http://schemas.microsoft.com/office/drawing/2014/main" id="{0AF0C1C5-7202-47D8-AE97-109D5331FCB8}"/>
            </a:ext>
          </a:extLst>
        </cdr:cNvPr>
        <cdr:cNvSpPr txBox="1"/>
      </cdr:nvSpPr>
      <cdr:spPr>
        <a:xfrm xmlns:a="http://schemas.openxmlformats.org/drawingml/2006/main">
          <a:off x="9505" y="0"/>
          <a:ext cx="5924540" cy="8572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Fórmula utilizada para la contratación del vuelo y el alojamiento (% turistas)</a:t>
          </a:fld>
          <a:endParaRPr lang="es-ES" sz="1200">
            <a:solidFill>
              <a:schemeClr val="tx1">
                <a:lumMod val="75000"/>
                <a:lumOff val="25000"/>
              </a:schemeClr>
            </a:solidFill>
          </a:endParaRPr>
        </a:p>
      </cdr:txBody>
    </cdr:sp>
  </cdr:relSizeAnchor>
</c:userShapes>
</file>

<file path=xl/drawings/drawing44.xml><?xml version="1.0" encoding="utf-8"?>
<xdr:wsDr xmlns:xdr="http://schemas.openxmlformats.org/drawingml/2006/spreadsheetDrawing" xmlns:a="http://schemas.openxmlformats.org/drawingml/2006/main">
  <xdr:twoCellAnchor editAs="oneCell">
    <xdr:from>
      <xdr:col>0</xdr:col>
      <xdr:colOff>1076325</xdr:colOff>
      <xdr:row>23</xdr:row>
      <xdr:rowOff>44450</xdr:rowOff>
    </xdr:from>
    <xdr:to>
      <xdr:col>10</xdr:col>
      <xdr:colOff>63499</xdr:colOff>
      <xdr:row>65</xdr:row>
      <xdr:rowOff>53975</xdr:rowOff>
    </xdr:to>
    <xdr:graphicFrame macro="">
      <xdr:nvGraphicFramePr>
        <xdr:cNvPr id="3" name="2 Gráfico">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5.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52F8F514-CD13-4339-ACDF-E57AEA8D9CC5}"/>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71EEEB1B-48B7-484F-9A78-B5BEBCC18866}"/>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3439A51-C4F2-47A1-9AF8-16A4C6AB1E1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a:extLst xmlns:a="http://schemas.openxmlformats.org/drawingml/2006/main">
            <a:ext uri="{FF2B5EF4-FFF2-40B4-BE49-F238E27FC236}">
              <a16:creationId xmlns:a16="http://schemas.microsoft.com/office/drawing/2014/main" id="{76F81CCC-F984-4312-B0EE-C3F2CF7C1D01}"/>
            </a:ext>
          </a:extLst>
        </cdr:cNvPr>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46.xml><?xml version="1.0" encoding="utf-8"?>
<xdr:wsDr xmlns:xdr="http://schemas.openxmlformats.org/drawingml/2006/spreadsheetDrawing" xmlns:a="http://schemas.openxmlformats.org/drawingml/2006/main">
  <xdr:twoCellAnchor editAs="oneCell">
    <xdr:from>
      <xdr:col>1</xdr:col>
      <xdr:colOff>47625</xdr:colOff>
      <xdr:row>25</xdr:row>
      <xdr:rowOff>76200</xdr:rowOff>
    </xdr:from>
    <xdr:to>
      <xdr:col>10</xdr:col>
      <xdr:colOff>120649</xdr:colOff>
      <xdr:row>66</xdr:row>
      <xdr:rowOff>85725</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51C365EE-BC79-4864-9378-03E4551EC63C}"/>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5197C6EF-12B3-4BCA-A776-6055DD8FD868}"/>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69B90F79-40F1-4638-8960-A8E97ACCF375}"/>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a:extLst xmlns:a="http://schemas.openxmlformats.org/drawingml/2006/main">
            <a:ext uri="{FF2B5EF4-FFF2-40B4-BE49-F238E27FC236}">
              <a16:creationId xmlns:a16="http://schemas.microsoft.com/office/drawing/2014/main" id="{C295F798-F40E-4D5D-BD03-7823AEC6A667}"/>
            </a:ext>
          </a:extLst>
        </cdr:cNvPr>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48.xml><?xml version="1.0" encoding="utf-8"?>
<xdr:wsDr xmlns:xdr="http://schemas.openxmlformats.org/drawingml/2006/spreadsheetDrawing" xmlns:a="http://schemas.openxmlformats.org/drawingml/2006/main">
  <xdr:twoCellAnchor editAs="oneCell">
    <xdr:from>
      <xdr:col>0</xdr:col>
      <xdr:colOff>971550</xdr:colOff>
      <xdr:row>51</xdr:row>
      <xdr:rowOff>9526</xdr:rowOff>
    </xdr:from>
    <xdr:to>
      <xdr:col>6</xdr:col>
      <xdr:colOff>692149</xdr:colOff>
      <xdr:row>76</xdr:row>
      <xdr:rowOff>114301</xdr:rowOff>
    </xdr:to>
    <xdr:graphicFrame macro="">
      <xdr:nvGraphicFramePr>
        <xdr:cNvPr id="2" name="1 Gráfico">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9.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5E91F859-6F1C-403D-9B99-A62D6EC68A32}"/>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a:extLst xmlns:a="http://schemas.openxmlformats.org/drawingml/2006/main">
            <a:ext uri="{FF2B5EF4-FFF2-40B4-BE49-F238E27FC236}">
              <a16:creationId xmlns:a16="http://schemas.microsoft.com/office/drawing/2014/main" id="{EF667257-F7C4-4501-A0AA-2C5E3E3AFFDC}"/>
            </a:ext>
          </a:extLst>
        </cdr:cNvPr>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8A8350DC-730B-4FC5-A759-497201594CC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0.16713</cdr:y>
    </cdr:from>
    <cdr:to>
      <cdr:x>1</cdr:x>
      <cdr:y>0.16713</cdr:y>
    </cdr:to>
    <cdr:cxnSp macro="">
      <cdr:nvCxnSpPr>
        <cdr:cNvPr id="3" name="2 Conector recto">
          <a:extLst xmlns:a="http://schemas.openxmlformats.org/drawingml/2006/main">
            <a:ext uri="{FF2B5EF4-FFF2-40B4-BE49-F238E27FC236}">
              <a16:creationId xmlns:a16="http://schemas.microsoft.com/office/drawing/2014/main" id="{34E31D2F-4626-431F-B875-F93481F05577}"/>
            </a:ext>
          </a:extLst>
        </cdr:cNvPr>
        <cdr:cNvCxnSpPr/>
      </cdr:nvCxnSpPr>
      <cdr:spPr>
        <a:xfrm xmlns:a="http://schemas.openxmlformats.org/drawingml/2006/main" flipV="1">
          <a:off x="0" y="69405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0.11239</cdr:y>
    </cdr:to>
    <cdr:sp macro="" textlink="'formula contrata vuelo'!$B$3:$E$3">
      <cdr:nvSpPr>
        <cdr:cNvPr id="4" name="3 CuadroTexto">
          <a:extLst xmlns:a="http://schemas.openxmlformats.org/drawingml/2006/main">
            <a:ext uri="{FF2B5EF4-FFF2-40B4-BE49-F238E27FC236}">
              <a16:creationId xmlns:a16="http://schemas.microsoft.com/office/drawing/2014/main" id="{E04D472D-E54F-4AFE-B6F4-AB4BD87FB2E3}"/>
            </a:ext>
          </a:extLst>
        </cdr:cNvPr>
        <cdr:cNvSpPr txBox="1"/>
      </cdr:nvSpPr>
      <cdr:spPr>
        <a:xfrm xmlns:a="http://schemas.openxmlformats.org/drawingml/2006/main">
          <a:off x="9525" y="0"/>
          <a:ext cx="592455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Fórmula de contratación del vuelo (% turistas)</a:t>
          </a:fld>
          <a:endParaRPr lang="es-ES" sz="1200">
            <a:solidFill>
              <a:schemeClr val="tx1">
                <a:lumMod val="75000"/>
                <a:lumOff val="25000"/>
              </a:schemeClr>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0.00049</cdr:x>
      <cdr:y>0.18823</cdr:y>
    </cdr:from>
    <cdr:to>
      <cdr:x>1</cdr:x>
      <cdr:y>0.18823</cdr:y>
    </cdr:to>
    <cdr:cxnSp macro="">
      <cdr:nvCxnSpPr>
        <cdr:cNvPr id="3" name="2 Conector recto">
          <a:extLst xmlns:a="http://schemas.openxmlformats.org/drawingml/2006/main">
            <a:ext uri="{FF2B5EF4-FFF2-40B4-BE49-F238E27FC236}">
              <a16:creationId xmlns:a16="http://schemas.microsoft.com/office/drawing/2014/main" id="{063DC713-DC24-4AB4-B2DF-9D1A8C0ED86B}"/>
            </a:ext>
          </a:extLst>
        </cdr:cNvPr>
        <cdr:cNvCxnSpPr/>
      </cdr:nvCxnSpPr>
      <cdr:spPr>
        <a:xfrm xmlns:a="http://schemas.openxmlformats.org/drawingml/2006/main">
          <a:off x="3581" y="993285"/>
          <a:ext cx="7304419" cy="0"/>
        </a:xfrm>
        <a:prstGeom xmlns:a="http://schemas.openxmlformats.org/drawingml/2006/main" prst="line">
          <a:avLst/>
        </a:prstGeom>
        <a:ln xmlns:a="http://schemas.openxmlformats.org/drawingml/2006/main" w="19050"/>
      </cdr:spPr>
      <cdr:style>
        <a:lnRef xmlns:a="http://schemas.openxmlformats.org/drawingml/2006/main" idx="1">
          <a:schemeClr val="accent6"/>
        </a:lnRef>
        <a:fillRef xmlns:a="http://schemas.openxmlformats.org/drawingml/2006/main" idx="0">
          <a:schemeClr val="accent6"/>
        </a:fillRef>
        <a:effectRef xmlns:a="http://schemas.openxmlformats.org/drawingml/2006/main" idx="0">
          <a:schemeClr val="accent6"/>
        </a:effectRef>
        <a:fontRef xmlns:a="http://schemas.openxmlformats.org/drawingml/2006/main" idx="minor">
          <a:schemeClr val="tx1"/>
        </a:fontRef>
      </cdr:style>
    </cdr:cxnSp>
  </cdr:relSizeAnchor>
  <cdr:relSizeAnchor xmlns:cdr="http://schemas.openxmlformats.org/drawingml/2006/chartDrawing">
    <cdr:from>
      <cdr:x>0</cdr:x>
      <cdr:y>0.95718</cdr:y>
    </cdr:from>
    <cdr:to>
      <cdr:x>0.99951</cdr:x>
      <cdr:y>0.95718</cdr:y>
    </cdr:to>
    <cdr:cxnSp macro="">
      <cdr:nvCxnSpPr>
        <cdr:cNvPr id="4" name="1 Conector recto">
          <a:extLst xmlns:a="http://schemas.openxmlformats.org/drawingml/2006/main">
            <a:ext uri="{FF2B5EF4-FFF2-40B4-BE49-F238E27FC236}">
              <a16:creationId xmlns:a16="http://schemas.microsoft.com/office/drawing/2014/main" id="{766F026A-9615-4EE7-9EDE-AF3BF9685ABD}"/>
            </a:ext>
          </a:extLst>
        </cdr:cNvPr>
        <cdr:cNvCxnSpPr/>
      </cdr:nvCxnSpPr>
      <cdr:spPr>
        <a:xfrm xmlns:a="http://schemas.openxmlformats.org/drawingml/2006/main" flipV="1">
          <a:off x="0" y="5050871"/>
          <a:ext cx="7304419" cy="0"/>
        </a:xfrm>
        <a:prstGeom xmlns:a="http://schemas.openxmlformats.org/drawingml/2006/main" prst="line">
          <a:avLst/>
        </a:prstGeom>
        <a:ln xmlns:a="http://schemas.openxmlformats.org/drawingml/2006/main" w="9525">
          <a:solidFill>
            <a:schemeClr val="bg1">
              <a:lumMod val="75000"/>
            </a:schemeClr>
          </a:solidFill>
        </a:ln>
      </cdr:spPr>
      <cdr:style>
        <a:lnRef xmlns:a="http://schemas.openxmlformats.org/drawingml/2006/main" idx="1">
          <a:schemeClr val="accent6"/>
        </a:lnRef>
        <a:fillRef xmlns:a="http://schemas.openxmlformats.org/drawingml/2006/main" idx="0">
          <a:schemeClr val="accent6"/>
        </a:fillRef>
        <a:effectRef xmlns:a="http://schemas.openxmlformats.org/drawingml/2006/main" idx="0">
          <a:schemeClr val="accent6"/>
        </a:effectRef>
        <a:fontRef xmlns:a="http://schemas.openxmlformats.org/drawingml/2006/main" idx="minor">
          <a:schemeClr val="tx1"/>
        </a:fontRef>
      </cdr:style>
    </cdr:cxnSp>
  </cdr:relSizeAnchor>
  <cdr:relSizeAnchor xmlns:cdr="http://schemas.openxmlformats.org/drawingml/2006/chartDrawing">
    <cdr:from>
      <cdr:x>0</cdr:x>
      <cdr:y>0.96248</cdr:y>
    </cdr:from>
    <cdr:to>
      <cdr:x>0.48154</cdr:x>
      <cdr:y>0.99419</cdr:y>
    </cdr:to>
    <cdr:sp macro="" textlink="">
      <cdr:nvSpPr>
        <cdr:cNvPr id="5" name="Text Box 1">
          <a:extLst xmlns:a="http://schemas.openxmlformats.org/drawingml/2006/main">
            <a:ext uri="{FF2B5EF4-FFF2-40B4-BE49-F238E27FC236}">
              <a16:creationId xmlns:a16="http://schemas.microsoft.com/office/drawing/2014/main" id="{A2D207FC-39AE-466A-8A97-82B88CCCFC80}"/>
            </a:ext>
          </a:extLst>
        </cdr:cNvPr>
        <cdr:cNvSpPr txBox="1">
          <a:spLocks xmlns:a="http://schemas.openxmlformats.org/drawingml/2006/main" noChangeArrowheads="1"/>
        </cdr:cNvSpPr>
      </cdr:nvSpPr>
      <cdr:spPr bwMode="auto">
        <a:xfrm xmlns:a="http://schemas.openxmlformats.org/drawingml/2006/main">
          <a:off x="0" y="492303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userShapes>
</file>

<file path=xl/drawings/drawing50.xml><?xml version="1.0" encoding="utf-8"?>
<xdr:wsDr xmlns:xdr="http://schemas.openxmlformats.org/drawingml/2006/spreadsheetDrawing" xmlns:a="http://schemas.openxmlformats.org/drawingml/2006/main">
  <xdr:twoCellAnchor editAs="oneCell">
    <xdr:from>
      <xdr:col>0</xdr:col>
      <xdr:colOff>962025</xdr:colOff>
      <xdr:row>83</xdr:row>
      <xdr:rowOff>9526</xdr:rowOff>
    </xdr:from>
    <xdr:to>
      <xdr:col>6</xdr:col>
      <xdr:colOff>330199</xdr:colOff>
      <xdr:row>108</xdr:row>
      <xdr:rowOff>114301</xdr:rowOff>
    </xdr:to>
    <xdr:graphicFrame macro="">
      <xdr:nvGraphicFramePr>
        <xdr:cNvPr id="2" name="1 Gráfico">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6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6A03F1B6-2709-4345-BB2F-58C717519585}"/>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a:extLst xmlns:a="http://schemas.openxmlformats.org/drawingml/2006/main">
            <a:ext uri="{FF2B5EF4-FFF2-40B4-BE49-F238E27FC236}">
              <a16:creationId xmlns:a16="http://schemas.microsoft.com/office/drawing/2014/main" id="{141B5282-EB19-4DED-8E64-C85065BB0978}"/>
            </a:ext>
          </a:extLst>
        </cdr:cNvPr>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65BBDD64-4F85-4404-8D47-1C2264AAB50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0.21988</cdr:y>
    </cdr:from>
    <cdr:to>
      <cdr:x>1</cdr:x>
      <cdr:y>0.21988</cdr:y>
    </cdr:to>
    <cdr:cxnSp macro="">
      <cdr:nvCxnSpPr>
        <cdr:cNvPr id="3" name="2 Conector recto">
          <a:extLst xmlns:a="http://schemas.openxmlformats.org/drawingml/2006/main">
            <a:ext uri="{FF2B5EF4-FFF2-40B4-BE49-F238E27FC236}">
              <a16:creationId xmlns:a16="http://schemas.microsoft.com/office/drawing/2014/main" id="{255AA86B-75EF-4501-AE8F-744637792C11}"/>
            </a:ext>
          </a:extLst>
        </cdr:cNvPr>
        <cdr:cNvCxnSpPr/>
      </cdr:nvCxnSpPr>
      <cdr:spPr>
        <a:xfrm xmlns:a="http://schemas.openxmlformats.org/drawingml/2006/main" flipV="1">
          <a:off x="0" y="913149"/>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0.17431</cdr:y>
    </cdr:to>
    <cdr:sp macro="" textlink="'formula contrata aloja'!$G$3:$L$3">
      <cdr:nvSpPr>
        <cdr:cNvPr id="4" name="3 CuadroTexto">
          <a:extLst xmlns:a="http://schemas.openxmlformats.org/drawingml/2006/main">
            <a:ext uri="{FF2B5EF4-FFF2-40B4-BE49-F238E27FC236}">
              <a16:creationId xmlns:a16="http://schemas.microsoft.com/office/drawing/2014/main" id="{06937C1C-F662-4F1B-8A67-F7E554711FF7}"/>
            </a:ext>
          </a:extLst>
        </cdr:cNvPr>
        <cdr:cNvSpPr txBox="1"/>
      </cdr:nvSpPr>
      <cdr:spPr>
        <a:xfrm xmlns:a="http://schemas.openxmlformats.org/drawingml/2006/main">
          <a:off x="9505" y="0"/>
          <a:ext cx="5924540" cy="723898"/>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BE71F3C0-B4D2-4599-BB58-5CDFC635AF8E}" type="TxLink">
            <a:rPr lang="en-US" sz="1800" b="1" i="0" u="none" strike="noStrike">
              <a:solidFill>
                <a:schemeClr val="tx1">
                  <a:lumMod val="75000"/>
                  <a:lumOff val="25000"/>
                </a:schemeClr>
              </a:solidFill>
              <a:latin typeface="Calibri"/>
              <a:cs typeface="Arial"/>
            </a:rPr>
            <a:pPr/>
            <a:t>Fórmula de contratación del alojamiento (% turistas)</a:t>
          </a:fld>
          <a:endParaRPr lang="es-ES" sz="1600">
            <a:solidFill>
              <a:schemeClr val="tx1">
                <a:lumMod val="75000"/>
                <a:lumOff val="25000"/>
              </a:schemeClr>
            </a:solidFill>
          </a:endParaRPr>
        </a:p>
      </cdr:txBody>
    </cdr:sp>
  </cdr:relSizeAnchor>
</c:userShapes>
</file>

<file path=xl/drawings/drawing5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3 Imagen">
          <a:hlinkClick xmlns:r="http://schemas.openxmlformats.org/officeDocument/2006/relationships" r:id="rId1" tooltip="Ir a índic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4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180975</xdr:colOff>
      <xdr:row>26</xdr:row>
      <xdr:rowOff>38100</xdr:rowOff>
    </xdr:from>
    <xdr:to>
      <xdr:col>11</xdr:col>
      <xdr:colOff>111124</xdr:colOff>
      <xdr:row>68</xdr:row>
      <xdr:rowOff>47625</xdr:rowOff>
    </xdr:to>
    <xdr:graphicFrame macro="">
      <xdr:nvGraphicFramePr>
        <xdr:cNvPr id="4" name="5 Gráfico">
          <a:extLst>
            <a:ext uri="{FF2B5EF4-FFF2-40B4-BE49-F238E27FC236}">
              <a16:creationId xmlns:a16="http://schemas.microsoft.com/office/drawing/2014/main" id="{00000000-0008-0000-1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38BE46B6-F5B2-4052-AA20-3F3E04E8BE6A}"/>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1B94AAB0-9A3A-4FC3-8A50-C37BC4E8B8D0}"/>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93491BA2-6B3D-4A31-8D8D-7CF0C2CD1DF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0.08951</cdr:y>
    </cdr:from>
    <cdr:to>
      <cdr:x>0.27046</cdr:x>
      <cdr:y>0.13007</cdr:y>
    </cdr:to>
    <cdr:sp macro="" textlink="'formula de contrat por mercado'!$J$5:$P$5">
      <cdr:nvSpPr>
        <cdr:cNvPr id="4" name="3 CuadroTexto">
          <a:extLst xmlns:a="http://schemas.openxmlformats.org/drawingml/2006/main">
            <a:ext uri="{FF2B5EF4-FFF2-40B4-BE49-F238E27FC236}">
              <a16:creationId xmlns:a16="http://schemas.microsoft.com/office/drawing/2014/main" id="{ECF81620-6294-4434-B67C-F4701559E72C}"/>
            </a:ext>
          </a:extLst>
        </cdr:cNvPr>
        <cdr:cNvSpPr txBox="1"/>
      </cdr:nvSpPr>
      <cdr:spPr>
        <a:xfrm xmlns:a="http://schemas.openxmlformats.org/drawingml/2006/main">
          <a:off x="0" y="609623"/>
          <a:ext cx="1647865" cy="2762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253C259-CA94-4E1F-98BC-B9EA6DD37A71}" type="TxLink">
            <a:rPr lang="en-US" sz="1600" b="1" i="0" u="none" strike="noStrike">
              <a:solidFill>
                <a:schemeClr val="tx1">
                  <a:lumMod val="75000"/>
                  <a:lumOff val="25000"/>
                </a:schemeClr>
              </a:solidFill>
              <a:latin typeface="Calibri"/>
              <a:cs typeface="Arial"/>
            </a:rPr>
            <a:pPr/>
            <a:t>2015</a:t>
          </a:fld>
          <a:endParaRPr lang="es-ES" sz="4000">
            <a:solidFill>
              <a:schemeClr val="tx1">
                <a:lumMod val="75000"/>
                <a:lumOff val="25000"/>
              </a:schemeClr>
            </a:solidFill>
          </a:endParaRPr>
        </a:p>
      </cdr:txBody>
    </cdr:sp>
  </cdr:relSizeAnchor>
  <cdr:relSizeAnchor xmlns:cdr="http://schemas.openxmlformats.org/drawingml/2006/chartDrawing">
    <cdr:from>
      <cdr:x>1.64128E-7</cdr:x>
      <cdr:y>0</cdr:y>
    </cdr:from>
    <cdr:to>
      <cdr:x>0.95675</cdr:x>
      <cdr:y>0.1035</cdr:y>
    </cdr:to>
    <cdr:sp macro="" textlink="">
      <cdr:nvSpPr>
        <cdr:cNvPr id="6" name="5 CuadroTexto">
          <a:extLst xmlns:a="http://schemas.openxmlformats.org/drawingml/2006/main">
            <a:ext uri="{FF2B5EF4-FFF2-40B4-BE49-F238E27FC236}">
              <a16:creationId xmlns:a16="http://schemas.microsoft.com/office/drawing/2014/main" id="{6B56540E-DDC6-46F7-B625-8FED84A8E1D7}"/>
            </a:ext>
          </a:extLst>
        </cdr:cNvPr>
        <cdr:cNvSpPr txBox="1"/>
      </cdr:nvSpPr>
      <cdr:spPr>
        <a:xfrm xmlns:a="http://schemas.openxmlformats.org/drawingml/2006/main">
          <a:off x="1" y="0"/>
          <a:ext cx="5829300" cy="704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800" b="1" i="0" baseline="0">
              <a:solidFill>
                <a:schemeClr val="tx1">
                  <a:lumMod val="75000"/>
                  <a:lumOff val="25000"/>
                </a:schemeClr>
              </a:solidFill>
              <a:effectLst/>
              <a:latin typeface="+mn-lt"/>
              <a:ea typeface="+mn-ea"/>
              <a:cs typeface="+mn-cs"/>
            </a:rPr>
            <a:t>Fórmula de contratación del alojamiento según mercados (% turistas)</a:t>
          </a:r>
          <a:endParaRPr lang="es-ES" sz="1800">
            <a:solidFill>
              <a:schemeClr val="tx1">
                <a:lumMod val="75000"/>
                <a:lumOff val="25000"/>
              </a:schemeClr>
            </a:solidFill>
            <a:effectLst/>
          </a:endParaRPr>
        </a:p>
        <a:p xmlns:a="http://schemas.openxmlformats.org/drawingml/2006/main">
          <a:endParaRPr lang="es-ES" sz="18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7" name="4 CuadroTexto">
          <a:extLst xmlns:a="http://schemas.openxmlformats.org/drawingml/2006/main">
            <a:ext uri="{FF2B5EF4-FFF2-40B4-BE49-F238E27FC236}">
              <a16:creationId xmlns:a16="http://schemas.microsoft.com/office/drawing/2014/main" id="{F15E857F-5A00-492F-80CB-F38D4474C88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10" name="4 CuadroTexto">
          <a:extLst xmlns:a="http://schemas.openxmlformats.org/drawingml/2006/main">
            <a:ext uri="{FF2B5EF4-FFF2-40B4-BE49-F238E27FC236}">
              <a16:creationId xmlns:a16="http://schemas.microsoft.com/office/drawing/2014/main" id="{61935050-6474-45B4-B251-966821B75710}"/>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0.21171</cdr:y>
    </cdr:from>
    <cdr:to>
      <cdr:x>1</cdr:x>
      <cdr:y>0.21171</cdr:y>
    </cdr:to>
    <cdr:cxnSp macro="">
      <cdr:nvCxnSpPr>
        <cdr:cNvPr id="11" name="2 Conector recto">
          <a:extLst xmlns:a="http://schemas.openxmlformats.org/drawingml/2006/main">
            <a:ext uri="{FF2B5EF4-FFF2-40B4-BE49-F238E27FC236}">
              <a16:creationId xmlns:a16="http://schemas.microsoft.com/office/drawing/2014/main" id="{AE6785C2-3172-43EE-BA36-FA242483BD03}"/>
            </a:ext>
          </a:extLst>
        </cdr:cNvPr>
        <cdr:cNvCxnSpPr/>
      </cdr:nvCxnSpPr>
      <cdr:spPr>
        <a:xfrm xmlns:a="http://schemas.openxmlformats.org/drawingml/2006/main" flipV="1">
          <a:off x="0" y="1441811"/>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54.xml><?xml version="1.0" encoding="utf-8"?>
<xdr:wsDr xmlns:xdr="http://schemas.openxmlformats.org/drawingml/2006/spreadsheetDrawing" xmlns:a="http://schemas.openxmlformats.org/drawingml/2006/main">
  <xdr:twoCellAnchor editAs="oneCell">
    <xdr:from>
      <xdr:col>1</xdr:col>
      <xdr:colOff>142875</xdr:colOff>
      <xdr:row>24</xdr:row>
      <xdr:rowOff>66675</xdr:rowOff>
    </xdr:from>
    <xdr:to>
      <xdr:col>11</xdr:col>
      <xdr:colOff>396874</xdr:colOff>
      <xdr:row>66</xdr:row>
      <xdr:rowOff>76200</xdr:rowOff>
    </xdr:to>
    <xdr:graphicFrame macro="">
      <xdr:nvGraphicFramePr>
        <xdr:cNvPr id="3" name="2 Gráfico">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8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5.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D2A9BEA8-38E8-4CEB-A2FA-A639F34B941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0967B835-56A1-4132-9702-74182E1C6C49}"/>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7036CF65-3CD3-40F2-BA80-4A301393C300}"/>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0.09562</cdr:y>
    </cdr:from>
    <cdr:to>
      <cdr:x>1</cdr:x>
      <cdr:y>0.09562</cdr:y>
    </cdr:to>
    <cdr:cxnSp macro="">
      <cdr:nvCxnSpPr>
        <cdr:cNvPr id="3" name="2 Conector recto">
          <a:extLst xmlns:a="http://schemas.openxmlformats.org/drawingml/2006/main">
            <a:ext uri="{FF2B5EF4-FFF2-40B4-BE49-F238E27FC236}">
              <a16:creationId xmlns:a16="http://schemas.microsoft.com/office/drawing/2014/main" id="{22BCCBB4-9DE5-432C-9C2A-7A515B1ED913}"/>
            </a:ext>
          </a:extLst>
        </cdr:cNvPr>
        <cdr:cNvCxnSpPr/>
      </cdr:nvCxnSpPr>
      <cdr:spPr>
        <a:xfrm xmlns:a="http://schemas.openxmlformats.org/drawingml/2006/main" flipV="1">
          <a:off x="0" y="651185"/>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4" name="4 CuadroTexto">
          <a:extLst xmlns:a="http://schemas.openxmlformats.org/drawingml/2006/main">
            <a:ext uri="{FF2B5EF4-FFF2-40B4-BE49-F238E27FC236}">
              <a16:creationId xmlns:a16="http://schemas.microsoft.com/office/drawing/2014/main" id="{752CD502-85AC-4A65-B8F2-FE34815BA63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7" name="4 CuadroTexto">
          <a:extLst xmlns:a="http://schemas.openxmlformats.org/drawingml/2006/main">
            <a:ext uri="{FF2B5EF4-FFF2-40B4-BE49-F238E27FC236}">
              <a16:creationId xmlns:a16="http://schemas.microsoft.com/office/drawing/2014/main" id="{3A983867-263F-4565-B394-7E1BE49825E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56.xml><?xml version="1.0" encoding="utf-8"?>
<xdr:wsDr xmlns:xdr="http://schemas.openxmlformats.org/drawingml/2006/spreadsheetDrawing" xmlns:a="http://schemas.openxmlformats.org/drawingml/2006/main">
  <xdr:twoCellAnchor editAs="oneCell">
    <xdr:from>
      <xdr:col>1</xdr:col>
      <xdr:colOff>0</xdr:colOff>
      <xdr:row>24</xdr:row>
      <xdr:rowOff>38100</xdr:rowOff>
    </xdr:from>
    <xdr:to>
      <xdr:col>11</xdr:col>
      <xdr:colOff>253999</xdr:colOff>
      <xdr:row>66</xdr:row>
      <xdr:rowOff>47625</xdr:rowOff>
    </xdr:to>
    <xdr:graphicFrame macro="">
      <xdr:nvGraphicFramePr>
        <xdr:cNvPr id="3" name="2 Gráfico">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209549</xdr:colOff>
      <xdr:row>25</xdr:row>
      <xdr:rowOff>33336</xdr:rowOff>
    </xdr:from>
    <xdr:to>
      <xdr:col>27</xdr:col>
      <xdr:colOff>9524</xdr:colOff>
      <xdr:row>48</xdr:row>
      <xdr:rowOff>123824</xdr:rowOff>
    </xdr:to>
    <xdr:graphicFrame macro="">
      <xdr:nvGraphicFramePr>
        <xdr:cNvPr id="6" name="Gráfico 5">
          <a:extLst>
            <a:ext uri="{FF2B5EF4-FFF2-40B4-BE49-F238E27FC236}">
              <a16:creationId xmlns:a16="http://schemas.microsoft.com/office/drawing/2014/main" id="{00000000-0008-0000-1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D38F9F43-8234-416F-BDE6-56992A58B5B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1C99A9EA-6DF2-4A3B-98FD-3CAF934A244B}"/>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FACF6545-7AE9-415E-9408-97873716141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0.09562</cdr:y>
    </cdr:from>
    <cdr:to>
      <cdr:x>1</cdr:x>
      <cdr:y>0.09562</cdr:y>
    </cdr:to>
    <cdr:cxnSp macro="">
      <cdr:nvCxnSpPr>
        <cdr:cNvPr id="3" name="2 Conector recto">
          <a:extLst xmlns:a="http://schemas.openxmlformats.org/drawingml/2006/main">
            <a:ext uri="{FF2B5EF4-FFF2-40B4-BE49-F238E27FC236}">
              <a16:creationId xmlns:a16="http://schemas.microsoft.com/office/drawing/2014/main" id="{A0F0D018-161A-4700-AF87-3DDD8B3390E3}"/>
            </a:ext>
          </a:extLst>
        </cdr:cNvPr>
        <cdr:cNvCxnSpPr/>
      </cdr:nvCxnSpPr>
      <cdr:spPr>
        <a:xfrm xmlns:a="http://schemas.openxmlformats.org/drawingml/2006/main" flipV="1">
          <a:off x="0" y="651185"/>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4" name="4 CuadroTexto">
          <a:extLst xmlns:a="http://schemas.openxmlformats.org/drawingml/2006/main">
            <a:ext uri="{FF2B5EF4-FFF2-40B4-BE49-F238E27FC236}">
              <a16:creationId xmlns:a16="http://schemas.microsoft.com/office/drawing/2014/main" id="{2FA5CCD5-D874-4D5C-94F7-366DB104BD80}"/>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7" name="4 CuadroTexto">
          <a:extLst xmlns:a="http://schemas.openxmlformats.org/drawingml/2006/main">
            <a:ext uri="{FF2B5EF4-FFF2-40B4-BE49-F238E27FC236}">
              <a16:creationId xmlns:a16="http://schemas.microsoft.com/office/drawing/2014/main" id="{D8691498-EB98-435B-A5B0-E21568B5DB4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58.xml><?xml version="1.0" encoding="utf-8"?>
<c:userShapes xmlns:c="http://schemas.openxmlformats.org/drawingml/2006/chart">
  <cdr:relSizeAnchor xmlns:cdr="http://schemas.openxmlformats.org/drawingml/2006/chartDrawing">
    <cdr:from>
      <cdr:x>0</cdr:x>
      <cdr:y>0.14607</cdr:y>
    </cdr:from>
    <cdr:to>
      <cdr:x>1</cdr:x>
      <cdr:y>0.14607</cdr:y>
    </cdr:to>
    <cdr:cxnSp macro="">
      <cdr:nvCxnSpPr>
        <cdr:cNvPr id="2" name="2 Conector recto">
          <a:extLst xmlns:a="http://schemas.openxmlformats.org/drawingml/2006/main">
            <a:ext uri="{FF2B5EF4-FFF2-40B4-BE49-F238E27FC236}">
              <a16:creationId xmlns:a16="http://schemas.microsoft.com/office/drawing/2014/main" id="{B6521F15-F002-4DB3-8AC5-ED7608ACB034}"/>
            </a:ext>
          </a:extLst>
        </cdr:cNvPr>
        <cdr:cNvCxnSpPr/>
      </cdr:nvCxnSpPr>
      <cdr:spPr>
        <a:xfrm xmlns:a="http://schemas.openxmlformats.org/drawingml/2006/main" flipV="1">
          <a:off x="0" y="557214"/>
          <a:ext cx="812482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0.95214</cdr:y>
    </cdr:from>
    <cdr:to>
      <cdr:x>0.48831</cdr:x>
      <cdr:y>0.99467</cdr:y>
    </cdr:to>
    <cdr:sp macro="" textlink="">
      <cdr:nvSpPr>
        <cdr:cNvPr id="4" name="Text Box 1">
          <a:extLst xmlns:a="http://schemas.openxmlformats.org/drawingml/2006/main">
            <a:ext uri="{FF2B5EF4-FFF2-40B4-BE49-F238E27FC236}">
              <a16:creationId xmlns:a16="http://schemas.microsoft.com/office/drawing/2014/main" id="{E5B8D907-7C6A-40A4-84A4-C5D91C6BA871}"/>
            </a:ext>
          </a:extLst>
        </cdr:cNvPr>
        <cdr:cNvSpPr txBox="1">
          <a:spLocks xmlns:a="http://schemas.openxmlformats.org/drawingml/2006/main" noChangeArrowheads="1"/>
        </cdr:cNvSpPr>
      </cdr:nvSpPr>
      <cdr:spPr bwMode="auto">
        <a:xfrm xmlns:a="http://schemas.openxmlformats.org/drawingml/2006/main">
          <a:off x="0" y="3632200"/>
          <a:ext cx="3967403" cy="16222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userShapes>
</file>

<file path=xl/drawings/drawing59.xml><?xml version="1.0" encoding="utf-8"?>
<xdr:wsDr xmlns:xdr="http://schemas.openxmlformats.org/drawingml/2006/spreadsheetDrawing" xmlns:a="http://schemas.openxmlformats.org/drawingml/2006/main">
  <xdr:twoCellAnchor editAs="oneCell">
    <xdr:from>
      <xdr:col>1</xdr:col>
      <xdr:colOff>349250</xdr:colOff>
      <xdr:row>28</xdr:row>
      <xdr:rowOff>107950</xdr:rowOff>
    </xdr:from>
    <xdr:to>
      <xdr:col>8</xdr:col>
      <xdr:colOff>330199</xdr:colOff>
      <xdr:row>62</xdr:row>
      <xdr:rowOff>41275</xdr:rowOff>
    </xdr:to>
    <xdr:graphicFrame macro="">
      <xdr:nvGraphicFramePr>
        <xdr:cNvPr id="3" name="2 Gráfico">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A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5 Image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wsDr>
</file>

<file path=xl/drawings/drawing60.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8381DF6A-4290-4FE2-B32D-731791312468}"/>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0.94716</cdr:y>
    </cdr:from>
    <cdr:to>
      <cdr:x>0.68069</cdr:x>
      <cdr:y>1</cdr:y>
    </cdr:to>
    <cdr:sp macro="" textlink="">
      <cdr:nvSpPr>
        <cdr:cNvPr id="2" name="Text Box 1">
          <a:extLst xmlns:a="http://schemas.openxmlformats.org/drawingml/2006/main">
            <a:ext uri="{FF2B5EF4-FFF2-40B4-BE49-F238E27FC236}">
              <a16:creationId xmlns:a16="http://schemas.microsoft.com/office/drawing/2014/main" id="{3E98E083-CB0D-4984-B377-2DD7181E05E0}"/>
            </a:ext>
          </a:extLst>
        </cdr:cNvPr>
        <cdr:cNvSpPr txBox="1">
          <a:spLocks xmlns:a="http://schemas.openxmlformats.org/drawingml/2006/main" noChangeArrowheads="1"/>
        </cdr:cNvSpPr>
      </cdr:nvSpPr>
      <cdr:spPr bwMode="auto">
        <a:xfrm xmlns:a="http://schemas.openxmlformats.org/drawingml/2006/main">
          <a:off x="0" y="5155034"/>
          <a:ext cx="4147354" cy="2873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 Servicios: vuelo, alojamiento, alquiler de coches, otros servicios (deportes, salud, espectáculos,…)</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3CC153B7-E7B9-4124-85CC-0AF8DB21728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0.16812</cdr:y>
    </cdr:from>
    <cdr:to>
      <cdr:x>1</cdr:x>
      <cdr:y>0.16812</cdr:y>
    </cdr:to>
    <cdr:cxnSp macro="">
      <cdr:nvCxnSpPr>
        <cdr:cNvPr id="3" name="2 Conector recto">
          <a:extLst xmlns:a="http://schemas.openxmlformats.org/drawingml/2006/main">
            <a:ext uri="{FF2B5EF4-FFF2-40B4-BE49-F238E27FC236}">
              <a16:creationId xmlns:a16="http://schemas.microsoft.com/office/drawing/2014/main" id="{614F2F8E-33E9-4F99-8ABE-BBED15FFDCF3}"/>
            </a:ext>
          </a:extLst>
        </cdr:cNvPr>
        <cdr:cNvCxnSpPr/>
      </cdr:nvCxnSpPr>
      <cdr:spPr>
        <a:xfrm xmlns:a="http://schemas.openxmlformats.org/drawingml/2006/main" flipV="1">
          <a:off x="0" y="914349"/>
          <a:ext cx="608647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0.12201</cdr:y>
    </cdr:to>
    <cdr:sp macro="" textlink="'internet uso'!$B$3:$K$3">
      <cdr:nvSpPr>
        <cdr:cNvPr id="4" name="3 CuadroTexto">
          <a:extLst xmlns:a="http://schemas.openxmlformats.org/drawingml/2006/main">
            <a:ext uri="{FF2B5EF4-FFF2-40B4-BE49-F238E27FC236}">
              <a16:creationId xmlns:a16="http://schemas.microsoft.com/office/drawing/2014/main" id="{A1042420-F50A-424C-91E7-67337E1C3A93}"/>
            </a:ext>
          </a:extLst>
        </cdr:cNvPr>
        <cdr:cNvSpPr txBox="1"/>
      </cdr:nvSpPr>
      <cdr:spPr>
        <a:xfrm xmlns:a="http://schemas.openxmlformats.org/drawingml/2006/main">
          <a:off x="0" y="0"/>
          <a:ext cx="6086474" cy="66357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Uso de internet para organizar el viaje a Tenerife (% turistas)</a:t>
          </a:fld>
          <a:endParaRPr lang="es-ES" sz="1400">
            <a:solidFill>
              <a:schemeClr val="tx1">
                <a:lumMod val="75000"/>
                <a:lumOff val="25000"/>
              </a:schemeClr>
            </a:solidFill>
          </a:endParaRPr>
        </a:p>
      </cdr:txBody>
    </cdr:sp>
  </cdr:relSizeAnchor>
</c:userShapes>
</file>

<file path=xl/drawings/drawing61.xml><?xml version="1.0" encoding="utf-8"?>
<xdr:wsDr xmlns:xdr="http://schemas.openxmlformats.org/drawingml/2006/spreadsheetDrawing" xmlns:a="http://schemas.openxmlformats.org/drawingml/2006/main">
  <xdr:twoCellAnchor editAs="oneCell">
    <xdr:from>
      <xdr:col>0</xdr:col>
      <xdr:colOff>885825</xdr:colOff>
      <xdr:row>46</xdr:row>
      <xdr:rowOff>104775</xdr:rowOff>
    </xdr:from>
    <xdr:to>
      <xdr:col>8</xdr:col>
      <xdr:colOff>92074</xdr:colOff>
      <xdr:row>88</xdr:row>
      <xdr:rowOff>114300</xdr:rowOff>
    </xdr:to>
    <xdr:graphicFrame macro="">
      <xdr:nvGraphicFramePr>
        <xdr:cNvPr id="3" name="2 Gráfico">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B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2.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433BB338-D301-4FF4-BFA6-C305EF8BC79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1A1A77FB-CABA-4C44-89B1-CDCDB1DEB91B}"/>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B8BD620E-DD8A-4A89-B3F7-1F013F272CD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0.09282</cdr:y>
    </cdr:from>
    <cdr:to>
      <cdr:x>1</cdr:x>
      <cdr:y>0.09282</cdr:y>
    </cdr:to>
    <cdr:cxnSp macro="">
      <cdr:nvCxnSpPr>
        <cdr:cNvPr id="3" name="2 Conector recto">
          <a:extLst xmlns:a="http://schemas.openxmlformats.org/drawingml/2006/main">
            <a:ext uri="{FF2B5EF4-FFF2-40B4-BE49-F238E27FC236}">
              <a16:creationId xmlns:a16="http://schemas.microsoft.com/office/drawing/2014/main" id="{90A7A2F0-ECFE-4597-86CE-DC20425697AC}"/>
            </a:ext>
          </a:extLst>
        </cdr:cNvPr>
        <cdr:cNvCxnSpPr/>
      </cdr:nvCxnSpPr>
      <cdr:spPr>
        <a:xfrm xmlns:a="http://schemas.openxmlformats.org/drawingml/2006/main" flipV="1">
          <a:off x="0" y="632135"/>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63.xml><?xml version="1.0" encoding="utf-8"?>
<xdr:wsDr xmlns:xdr="http://schemas.openxmlformats.org/drawingml/2006/spreadsheetDrawing" xmlns:a="http://schemas.openxmlformats.org/drawingml/2006/main">
  <xdr:twoCellAnchor editAs="oneCell">
    <xdr:from>
      <xdr:col>1</xdr:col>
      <xdr:colOff>95250</xdr:colOff>
      <xdr:row>46</xdr:row>
      <xdr:rowOff>133350</xdr:rowOff>
    </xdr:from>
    <xdr:to>
      <xdr:col>8</xdr:col>
      <xdr:colOff>387349</xdr:colOff>
      <xdr:row>88</xdr:row>
      <xdr:rowOff>142875</xdr:rowOff>
    </xdr:to>
    <xdr:graphicFrame macro="">
      <xdr:nvGraphicFramePr>
        <xdr:cNvPr id="3" name="2 Gráfico">
          <a:extLst>
            <a:ext uri="{FF2B5EF4-FFF2-40B4-BE49-F238E27FC236}">
              <a16:creationId xmlns:a16="http://schemas.microsoft.com/office/drawing/2014/main" id="{00000000-0008-0000-1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1C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4.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206C7411-A83D-49E3-B43D-951DB008123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ED7F70A9-F06A-44EE-8F2D-6607E8DF456E}"/>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25C10EBF-142D-431F-BFEC-F4F76DA749C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a:extLst xmlns:a="http://schemas.openxmlformats.org/drawingml/2006/main">
            <a:ext uri="{FF2B5EF4-FFF2-40B4-BE49-F238E27FC236}">
              <a16:creationId xmlns:a16="http://schemas.microsoft.com/office/drawing/2014/main" id="{55C882E0-382E-49B9-8FDE-2EF4CF8AF383}"/>
            </a:ext>
          </a:extLst>
        </cdr:cNvPr>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3 Imagen">
          <a:hlinkClick xmlns:r="http://schemas.openxmlformats.org/officeDocument/2006/relationships" r:id="rId1" tooltip="Ir a índic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4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323850</xdr:colOff>
      <xdr:row>63</xdr:row>
      <xdr:rowOff>142875</xdr:rowOff>
    </xdr:from>
    <xdr:to>
      <xdr:col>13</xdr:col>
      <xdr:colOff>342900</xdr:colOff>
      <xdr:row>104</xdr:row>
      <xdr:rowOff>85725</xdr:rowOff>
    </xdr:to>
    <xdr:graphicFrame macro="">
      <xdr:nvGraphicFramePr>
        <xdr:cNvPr id="4" name="5 Gráfico">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6.xml><?xml version="1.0" encoding="utf-8"?>
<c:userShapes xmlns:c="http://schemas.openxmlformats.org/drawingml/2006/chart">
  <cdr:relSizeAnchor xmlns:cdr="http://schemas.openxmlformats.org/drawingml/2006/chartDrawing">
    <cdr:from>
      <cdr:x>0</cdr:x>
      <cdr:y>0.9725</cdr:y>
    </cdr:from>
    <cdr:to>
      <cdr:x>0.99126</cdr:x>
      <cdr:y>1</cdr:y>
    </cdr:to>
    <cdr:sp macro="" textlink="">
      <cdr:nvSpPr>
        <cdr:cNvPr id="2" name="Text Box 1">
          <a:extLst xmlns:a="http://schemas.openxmlformats.org/drawingml/2006/main">
            <a:ext uri="{FF2B5EF4-FFF2-40B4-BE49-F238E27FC236}">
              <a16:creationId xmlns:a16="http://schemas.microsoft.com/office/drawing/2014/main" id="{90B59698-A940-4ABC-9A95-91E5EAF662A9}"/>
            </a:ext>
          </a:extLst>
        </cdr:cNvPr>
        <cdr:cNvSpPr txBox="1">
          <a:spLocks xmlns:a="http://schemas.openxmlformats.org/drawingml/2006/main" noChangeArrowheads="1"/>
        </cdr:cNvSpPr>
      </cdr:nvSpPr>
      <cdr:spPr bwMode="auto">
        <a:xfrm xmlns:a="http://schemas.openxmlformats.org/drawingml/2006/main">
          <a:off x="0" y="6400800"/>
          <a:ext cx="9725004" cy="1809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3A094C9-2413-41CF-9FA8-F24FAB3BCE1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0.11208</cdr:y>
    </cdr:from>
    <cdr:to>
      <cdr:x>1</cdr:x>
      <cdr:y>0.11208</cdr:y>
    </cdr:to>
    <cdr:cxnSp macro="">
      <cdr:nvCxnSpPr>
        <cdr:cNvPr id="3" name="2 Conector recto">
          <a:extLst xmlns:a="http://schemas.openxmlformats.org/drawingml/2006/main">
            <a:ext uri="{FF2B5EF4-FFF2-40B4-BE49-F238E27FC236}">
              <a16:creationId xmlns:a16="http://schemas.microsoft.com/office/drawing/2014/main" id="{3C37B243-363A-4CC7-9639-2C37D2CE1037}"/>
            </a:ext>
          </a:extLst>
        </cdr:cNvPr>
        <cdr:cNvCxnSpPr/>
      </cdr:nvCxnSpPr>
      <cdr:spPr>
        <a:xfrm xmlns:a="http://schemas.openxmlformats.org/drawingml/2006/main" flipV="1">
          <a:off x="0" y="609599"/>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0.05779</cdr:y>
    </cdr:to>
    <cdr:sp macro="" textlink="'realización de actividades'!$B$40:$Q$40">
      <cdr:nvSpPr>
        <cdr:cNvPr id="4" name="3 CuadroTexto">
          <a:extLst xmlns:a="http://schemas.openxmlformats.org/drawingml/2006/main">
            <a:ext uri="{FF2B5EF4-FFF2-40B4-BE49-F238E27FC236}">
              <a16:creationId xmlns:a16="http://schemas.microsoft.com/office/drawing/2014/main" id="{DEBA014D-BF4D-474E-9C27-45DCC75F4F50}"/>
            </a:ext>
          </a:extLst>
        </cdr:cNvPr>
        <cdr:cNvSpPr txBox="1"/>
      </cdr:nvSpPr>
      <cdr:spPr>
        <a:xfrm xmlns:a="http://schemas.openxmlformats.org/drawingml/2006/main">
          <a:off x="0" y="0"/>
          <a:ext cx="6092824"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1F24A94-D18E-41D2-9ECB-C0979C37190C}" type="TxLink">
            <a:rPr lang="en-US" sz="1800" b="1" i="0" u="none" strike="noStrike">
              <a:solidFill>
                <a:schemeClr val="tx1">
                  <a:lumMod val="75000"/>
                  <a:lumOff val="25000"/>
                </a:schemeClr>
              </a:solidFill>
              <a:latin typeface="Calibri"/>
              <a:cs typeface="Arial"/>
            </a:rPr>
            <a:pPr/>
            <a:t>Actividades turísticas realizadas durante la estancia en Tenerife (% turistas)</a:t>
          </a:fld>
          <a:endParaRPr lang="es-ES" sz="1400">
            <a:solidFill>
              <a:schemeClr val="tx1">
                <a:lumMod val="75000"/>
                <a:lumOff val="25000"/>
              </a:schemeClr>
            </a:solidFill>
          </a:endParaRPr>
        </a:p>
      </cdr:txBody>
    </cdr:sp>
  </cdr:relSizeAnchor>
  <cdr:relSizeAnchor xmlns:cdr="http://schemas.openxmlformats.org/drawingml/2006/chartDrawing">
    <cdr:from>
      <cdr:x>0.76117</cdr:x>
      <cdr:y>0.73565</cdr:y>
    </cdr:from>
    <cdr:to>
      <cdr:x>0.96148</cdr:x>
      <cdr:y>0.89455</cdr:y>
    </cdr:to>
    <cdr:sp macro="" textlink="'realización de actividades'!$B$108">
      <cdr:nvSpPr>
        <cdr:cNvPr id="13" name="7 CuadroTexto">
          <a:extLst xmlns:a="http://schemas.openxmlformats.org/drawingml/2006/main">
            <a:ext uri="{FF2B5EF4-FFF2-40B4-BE49-F238E27FC236}">
              <a16:creationId xmlns:a16="http://schemas.microsoft.com/office/drawing/2014/main" id="{BA1E7EF1-92AF-458B-9302-93176900BE1F}"/>
            </a:ext>
          </a:extLst>
        </cdr:cNvPr>
        <cdr:cNvSpPr txBox="1"/>
      </cdr:nvSpPr>
      <cdr:spPr>
        <a:xfrm xmlns:a="http://schemas.openxmlformats.org/drawingml/2006/main">
          <a:off x="7467601" y="4841883"/>
          <a:ext cx="1965240" cy="1045844"/>
        </a:xfrm>
        <a:prstGeom xmlns:a="http://schemas.openxmlformats.org/drawingml/2006/main" prst="rect">
          <a:avLst/>
        </a:prstGeom>
        <a:noFill xmlns:a="http://schemas.openxmlformats.org/drawingml/2006/main"/>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fld id="{FBDC2B56-DF23-430F-86A6-5D30DB6344F2}" type="TxLink">
            <a:rPr lang="en-US" sz="1400" b="0" i="0" u="none" strike="noStrike">
              <a:solidFill>
                <a:srgbClr val="000000"/>
              </a:solidFill>
              <a:latin typeface="+mn-lt"/>
              <a:cs typeface="Arial"/>
            </a:rPr>
            <a:pPr algn="l"/>
            <a:t>año 2015
% turistas que realizan actividades: 56,2%
var. interanual: +0,6%</a:t>
          </a:fld>
          <a:endParaRPr lang="es-ES" sz="2400">
            <a:solidFill>
              <a:schemeClr val="tx1">
                <a:lumMod val="75000"/>
                <a:lumOff val="25000"/>
              </a:schemeClr>
            </a:solidFill>
            <a:latin typeface="+mn-lt"/>
          </a:endParaRPr>
        </a:p>
      </cdr:txBody>
    </cdr:sp>
  </cdr:relSizeAnchor>
</c:userShapes>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1047750</xdr:colOff>
      <xdr:row>24</xdr:row>
      <xdr:rowOff>85724</xdr:rowOff>
    </xdr:from>
    <xdr:to>
      <xdr:col>11</xdr:col>
      <xdr:colOff>371475</xdr:colOff>
      <xdr:row>74</xdr:row>
      <xdr:rowOff>133349</xdr:rowOff>
    </xdr:to>
    <xdr:graphicFrame macro="">
      <xdr:nvGraphicFramePr>
        <xdr:cNvPr id="4" name="3 Gráfico">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7148EAF4-EAFA-4757-A3F1-839E697A3A8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0.94067</cdr:y>
    </cdr:from>
    <cdr:to>
      <cdr:x>0.99126</cdr:x>
      <cdr:y>1</cdr:y>
    </cdr:to>
    <cdr:sp macro="" textlink="">
      <cdr:nvSpPr>
        <cdr:cNvPr id="2" name="Text Box 1">
          <a:extLst xmlns:a="http://schemas.openxmlformats.org/drawingml/2006/main">
            <a:ext uri="{FF2B5EF4-FFF2-40B4-BE49-F238E27FC236}">
              <a16:creationId xmlns:a16="http://schemas.microsoft.com/office/drawing/2014/main" id="{5CD75870-E5C1-4B12-997C-D28B004586BF}"/>
            </a:ext>
          </a:extLst>
        </cdr:cNvPr>
        <cdr:cNvSpPr txBox="1">
          <a:spLocks xmlns:a="http://schemas.openxmlformats.org/drawingml/2006/main" noChangeArrowheads="1"/>
        </cdr:cNvSpPr>
      </cdr:nvSpPr>
      <cdr:spPr bwMode="auto">
        <a:xfrm xmlns:a="http://schemas.openxmlformats.org/drawingml/2006/main">
          <a:off x="0" y="6191250"/>
          <a:ext cx="9725024" cy="3905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B5E80B93-CF7A-4C3E-8D6B-FC0E87A7E1C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0.11769</cdr:y>
    </cdr:from>
    <cdr:to>
      <cdr:x>1</cdr:x>
      <cdr:y>0.11769</cdr:y>
    </cdr:to>
    <cdr:cxnSp macro="">
      <cdr:nvCxnSpPr>
        <cdr:cNvPr id="3" name="2 Conector recto">
          <a:extLst xmlns:a="http://schemas.openxmlformats.org/drawingml/2006/main">
            <a:ext uri="{FF2B5EF4-FFF2-40B4-BE49-F238E27FC236}">
              <a16:creationId xmlns:a16="http://schemas.microsoft.com/office/drawing/2014/main" id="{D438AD08-FACC-4457-8AAA-FE96C4DE12A8}"/>
            </a:ext>
          </a:extLst>
        </cdr:cNvPr>
        <cdr:cNvCxnSpPr/>
      </cdr:nvCxnSpPr>
      <cdr:spPr>
        <a:xfrm xmlns:a="http://schemas.openxmlformats.org/drawingml/2006/main" flipV="1">
          <a:off x="0" y="958460"/>
          <a:ext cx="78390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1.27566E-7</cdr:x>
      <cdr:y>0</cdr:y>
    </cdr:from>
    <cdr:to>
      <cdr:x>0.92345</cdr:x>
      <cdr:y>0.10709</cdr:y>
    </cdr:to>
    <cdr:sp macro="" textlink="'actividades por mercados'!$B$3:$G$3">
      <cdr:nvSpPr>
        <cdr:cNvPr id="4" name="3 CuadroTexto">
          <a:extLst xmlns:a="http://schemas.openxmlformats.org/drawingml/2006/main">
            <a:ext uri="{FF2B5EF4-FFF2-40B4-BE49-F238E27FC236}">
              <a16:creationId xmlns:a16="http://schemas.microsoft.com/office/drawing/2014/main" id="{1473C354-6589-4DB2-BBB2-B7FA4EF8B41F}"/>
            </a:ext>
          </a:extLst>
        </cdr:cNvPr>
        <cdr:cNvSpPr txBox="1"/>
      </cdr:nvSpPr>
      <cdr:spPr>
        <a:xfrm xmlns:a="http://schemas.openxmlformats.org/drawingml/2006/main">
          <a:off x="1" y="0"/>
          <a:ext cx="7239000" cy="8721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1ABC132-767F-4D1A-8AC7-44B6C9526AA5}" type="TxLink">
            <a:rPr lang="en-US" sz="1800" b="1" i="0" u="none" strike="noStrike">
              <a:solidFill>
                <a:schemeClr val="tx1">
                  <a:lumMod val="75000"/>
                  <a:lumOff val="25000"/>
                </a:schemeClr>
              </a:solidFill>
              <a:latin typeface="Calibri"/>
              <a:cs typeface="Arial"/>
            </a:rPr>
            <a:pPr/>
            <a:t>Realización de actividades durante la estancia en Tenerife según mercado (% turistas)</a:t>
          </a:fld>
          <a:endParaRPr lang="es-ES" sz="1800">
            <a:solidFill>
              <a:schemeClr val="tx1">
                <a:lumMod val="75000"/>
                <a:lumOff val="25000"/>
              </a:schemeClr>
            </a:solidFill>
          </a:endParaRPr>
        </a:p>
      </cdr:txBody>
    </cdr:sp>
  </cdr:relSizeAnchor>
</c:userShapes>
</file>

<file path=xl/drawings/drawing6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161925</xdr:colOff>
      <xdr:row>24</xdr:row>
      <xdr:rowOff>123825</xdr:rowOff>
    </xdr:from>
    <xdr:to>
      <xdr:col>11</xdr:col>
      <xdr:colOff>415924</xdr:colOff>
      <xdr:row>66</xdr:row>
      <xdr:rowOff>133350</xdr:rowOff>
    </xdr:to>
    <xdr:graphicFrame macro="">
      <xdr:nvGraphicFramePr>
        <xdr:cNvPr id="3" name="4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5 Imagen">
          <a:hlinkClick xmlns:r="http://schemas.openxmlformats.org/officeDocument/2006/relationships" r:id="rId2" tooltip="Ir a Indice"/>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6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9525</xdr:colOff>
      <xdr:row>2</xdr:row>
      <xdr:rowOff>514350</xdr:rowOff>
    </xdr:from>
    <xdr:to>
      <xdr:col>19</xdr:col>
      <xdr:colOff>257175</xdr:colOff>
      <xdr:row>35</xdr:row>
      <xdr:rowOff>47625</xdr:rowOff>
    </xdr:to>
    <xdr:graphicFrame macro="">
      <xdr:nvGraphicFramePr>
        <xdr:cNvPr id="4" name="5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8</xdr:col>
      <xdr:colOff>57150</xdr:colOff>
      <xdr:row>38</xdr:row>
      <xdr:rowOff>276225</xdr:rowOff>
    </xdr:from>
    <xdr:ext cx="7143750" cy="6581775"/>
    <xdr:graphicFrame macro="">
      <xdr:nvGraphicFramePr>
        <xdr:cNvPr id="6" name="5 Gráfico">
          <a:extLst>
            <a:ext uri="{FF2B5EF4-FFF2-40B4-BE49-F238E27FC236}">
              <a16:creationId xmlns:a16="http://schemas.microsoft.com/office/drawing/2014/main" id="{00000000-0008-0000-2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wsDr>
</file>

<file path=xl/drawings/drawing7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6E67C27C-749A-4350-87B9-F204D7721036}"/>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0.97266</cdr:y>
    </cdr:from>
    <cdr:to>
      <cdr:x>0.55537</cdr:x>
      <cdr:y>0.9973</cdr:y>
    </cdr:to>
    <cdr:sp macro="" textlink="">
      <cdr:nvSpPr>
        <cdr:cNvPr id="2" name="Text Box 1">
          <a:extLst xmlns:a="http://schemas.openxmlformats.org/drawingml/2006/main">
            <a:ext uri="{FF2B5EF4-FFF2-40B4-BE49-F238E27FC236}">
              <a16:creationId xmlns:a16="http://schemas.microsoft.com/office/drawing/2014/main" id="{BE46E1A8-68F8-4E5D-9065-3C58D9276ED0}"/>
            </a:ext>
          </a:extLst>
        </cdr:cNvPr>
        <cdr:cNvSpPr txBox="1">
          <a:spLocks xmlns:a="http://schemas.openxmlformats.org/drawingml/2006/main" noChangeArrowheads="1"/>
        </cdr:cNvSpPr>
      </cdr:nvSpPr>
      <cdr:spPr bwMode="auto">
        <a:xfrm xmlns:a="http://schemas.openxmlformats.org/drawingml/2006/main">
          <a:off x="0" y="6401836"/>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1329C658-9926-4EEB-A32D-69DED415E11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0.11208</cdr:y>
    </cdr:from>
    <cdr:to>
      <cdr:x>1</cdr:x>
      <cdr:y>0.11208</cdr:y>
    </cdr:to>
    <cdr:cxnSp macro="">
      <cdr:nvCxnSpPr>
        <cdr:cNvPr id="3" name="2 Conector recto">
          <a:extLst xmlns:a="http://schemas.openxmlformats.org/drawingml/2006/main">
            <a:ext uri="{FF2B5EF4-FFF2-40B4-BE49-F238E27FC236}">
              <a16:creationId xmlns:a16="http://schemas.microsoft.com/office/drawing/2014/main" id="{919289D8-D4BF-44D4-A820-EADC0AC35C5F}"/>
            </a:ext>
          </a:extLst>
        </cdr:cNvPr>
        <cdr:cNvCxnSpPr/>
      </cdr:nvCxnSpPr>
      <cdr:spPr>
        <a:xfrm xmlns:a="http://schemas.openxmlformats.org/drawingml/2006/main" flipV="1">
          <a:off x="0" y="737666"/>
          <a:ext cx="714375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1.51935E-7</cdr:y>
    </cdr:from>
    <cdr:to>
      <cdr:x>1</cdr:x>
      <cdr:y>0.05355</cdr:y>
    </cdr:to>
    <cdr:sp macro="" textlink="'Información sobre actividades'!$B$3:$G$3">
      <cdr:nvSpPr>
        <cdr:cNvPr id="4" name="3 CuadroTexto">
          <a:extLst xmlns:a="http://schemas.openxmlformats.org/drawingml/2006/main">
            <a:ext uri="{FF2B5EF4-FFF2-40B4-BE49-F238E27FC236}">
              <a16:creationId xmlns:a16="http://schemas.microsoft.com/office/drawing/2014/main" id="{3E85CDDC-32D7-44BD-B5AF-837EDE16978D}"/>
            </a:ext>
          </a:extLst>
        </cdr:cNvPr>
        <cdr:cNvSpPr txBox="1"/>
      </cdr:nvSpPr>
      <cdr:spPr>
        <a:xfrm xmlns:a="http://schemas.openxmlformats.org/drawingml/2006/main">
          <a:off x="0" y="1"/>
          <a:ext cx="7143750" cy="352424"/>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471852E4-0C85-45F0-9D3E-B8668BEDACD5}" type="TxLink">
            <a:rPr lang="en-US" sz="1800" b="1" i="0" u="none" strike="noStrike">
              <a:solidFill>
                <a:schemeClr val="tx1">
                  <a:lumMod val="75000"/>
                  <a:lumOff val="25000"/>
                </a:schemeClr>
              </a:solidFill>
              <a:latin typeface="Calibri"/>
              <a:cs typeface="Arial"/>
            </a:rPr>
            <a:pPr/>
            <a:t>Lugares de información sobre actividades turísticas (% turistas)
</a:t>
          </a:fld>
          <a:endParaRPr lang="es-ES" sz="1600">
            <a:solidFill>
              <a:schemeClr val="tx1">
                <a:lumMod val="75000"/>
                <a:lumOff val="25000"/>
              </a:schemeClr>
            </a:solidFill>
          </a:endParaRPr>
        </a:p>
      </cdr:txBody>
    </cdr:sp>
  </cdr:relSizeAnchor>
</c:userShapes>
</file>

<file path=xl/drawings/drawing72.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CB81C40D-A320-4926-B40B-F9CDBDFBB5C5}"/>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0.97266</cdr:y>
    </cdr:from>
    <cdr:to>
      <cdr:x>0.55537</cdr:x>
      <cdr:y>0.9973</cdr:y>
    </cdr:to>
    <cdr:sp macro="" textlink="">
      <cdr:nvSpPr>
        <cdr:cNvPr id="2" name="Text Box 1">
          <a:extLst xmlns:a="http://schemas.openxmlformats.org/drawingml/2006/main">
            <a:ext uri="{FF2B5EF4-FFF2-40B4-BE49-F238E27FC236}">
              <a16:creationId xmlns:a16="http://schemas.microsoft.com/office/drawing/2014/main" id="{C0D7346B-293B-41A2-99D4-E952FCF24D29}"/>
            </a:ext>
          </a:extLst>
        </cdr:cNvPr>
        <cdr:cNvSpPr txBox="1">
          <a:spLocks xmlns:a="http://schemas.openxmlformats.org/drawingml/2006/main" noChangeArrowheads="1"/>
        </cdr:cNvSpPr>
      </cdr:nvSpPr>
      <cdr:spPr bwMode="auto">
        <a:xfrm xmlns:a="http://schemas.openxmlformats.org/drawingml/2006/main">
          <a:off x="0" y="6401836"/>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3C27399-8ACC-466B-A0A4-E535EDF425A4}"/>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0.1772</cdr:y>
    </cdr:from>
    <cdr:to>
      <cdr:x>1</cdr:x>
      <cdr:y>0.1772</cdr:y>
    </cdr:to>
    <cdr:cxnSp macro="">
      <cdr:nvCxnSpPr>
        <cdr:cNvPr id="3" name="2 Conector recto">
          <a:extLst xmlns:a="http://schemas.openxmlformats.org/drawingml/2006/main">
            <a:ext uri="{FF2B5EF4-FFF2-40B4-BE49-F238E27FC236}">
              <a16:creationId xmlns:a16="http://schemas.microsoft.com/office/drawing/2014/main" id="{BB74BC94-F945-4066-AE6A-C87E2D07934E}"/>
            </a:ext>
          </a:extLst>
        </cdr:cNvPr>
        <cdr:cNvCxnSpPr/>
      </cdr:nvCxnSpPr>
      <cdr:spPr>
        <a:xfrm xmlns:a="http://schemas.openxmlformats.org/drawingml/2006/main" flipV="1">
          <a:off x="0" y="1166295"/>
          <a:ext cx="714375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0.12301</cdr:y>
    </cdr:to>
    <cdr:sp macro="" textlink="'Información sobre actividades'!$B$39:$G$39">
      <cdr:nvSpPr>
        <cdr:cNvPr id="4" name="3 CuadroTexto">
          <a:extLst xmlns:a="http://schemas.openxmlformats.org/drawingml/2006/main">
            <a:ext uri="{FF2B5EF4-FFF2-40B4-BE49-F238E27FC236}">
              <a16:creationId xmlns:a16="http://schemas.microsoft.com/office/drawing/2014/main" id="{EFA95390-31DC-4C96-AB39-CF8C5B52D300}"/>
            </a:ext>
          </a:extLst>
        </cdr:cNvPr>
        <cdr:cNvSpPr txBox="1"/>
      </cdr:nvSpPr>
      <cdr:spPr>
        <a:xfrm xmlns:a="http://schemas.openxmlformats.org/drawingml/2006/main">
          <a:off x="0" y="0"/>
          <a:ext cx="7143750" cy="80962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E80C7EB3-34FA-4578-93ED-C9BF718E22C0}" type="TxLink">
            <a:rPr lang="en-US" sz="1800" b="1" i="0" u="none" strike="noStrike">
              <a:solidFill>
                <a:schemeClr val="tx1">
                  <a:lumMod val="75000"/>
                  <a:lumOff val="25000"/>
                </a:schemeClr>
              </a:solidFill>
              <a:latin typeface="Calibri"/>
              <a:cs typeface="Arial"/>
            </a:rPr>
            <a:pPr/>
            <a:t>Lugares de información sobre actividades turísticas 
(% lugares mencionados)</a:t>
          </a:fld>
          <a:endParaRPr lang="es-ES" sz="1800">
            <a:solidFill>
              <a:schemeClr val="tx1">
                <a:lumMod val="75000"/>
                <a:lumOff val="25000"/>
              </a:schemeClr>
            </a:solidFill>
          </a:endParaRPr>
        </a:p>
      </cdr:txBody>
    </cdr:sp>
  </cdr:relSizeAnchor>
</c:userShapes>
</file>

<file path=xl/drawings/drawing7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171450</xdr:colOff>
      <xdr:row>27</xdr:row>
      <xdr:rowOff>47625</xdr:rowOff>
    </xdr:from>
    <xdr:to>
      <xdr:col>9</xdr:col>
      <xdr:colOff>571500</xdr:colOff>
      <xdr:row>62</xdr:row>
      <xdr:rowOff>114300</xdr:rowOff>
    </xdr:to>
    <xdr:graphicFrame macro="">
      <xdr:nvGraphicFramePr>
        <xdr:cNvPr id="4" name="3 Gráfico">
          <a:extLst>
            <a:ext uri="{FF2B5EF4-FFF2-40B4-BE49-F238E27FC236}">
              <a16:creationId xmlns:a16="http://schemas.microsoft.com/office/drawing/2014/main" id="{00000000-0008-0000-2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4.xml><?xml version="1.0" encoding="utf-8"?>
<c:userShapes xmlns:c="http://schemas.openxmlformats.org/drawingml/2006/chart">
  <cdr:relSizeAnchor xmlns:cdr="http://schemas.openxmlformats.org/drawingml/2006/chartDrawing">
    <cdr:from>
      <cdr:x>0</cdr:x>
      <cdr:y>0.97084</cdr:y>
    </cdr:from>
    <cdr:to>
      <cdr:x>0.55537</cdr:x>
      <cdr:y>0.99912</cdr:y>
    </cdr:to>
    <cdr:sp macro="" textlink="">
      <cdr:nvSpPr>
        <cdr:cNvPr id="2" name="Text Box 1">
          <a:extLst xmlns:a="http://schemas.openxmlformats.org/drawingml/2006/main">
            <a:ext uri="{FF2B5EF4-FFF2-40B4-BE49-F238E27FC236}">
              <a16:creationId xmlns:a16="http://schemas.microsoft.com/office/drawing/2014/main" id="{337D567C-531C-4679-820A-3CDF7D956287}"/>
            </a:ext>
          </a:extLst>
        </cdr:cNvPr>
        <cdr:cNvSpPr txBox="1">
          <a:spLocks xmlns:a="http://schemas.openxmlformats.org/drawingml/2006/main" noChangeArrowheads="1"/>
        </cdr:cNvSpPr>
      </cdr:nvSpPr>
      <cdr:spPr bwMode="auto">
        <a:xfrm xmlns:a="http://schemas.openxmlformats.org/drawingml/2006/main">
          <a:off x="0" y="55668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355DB69C-EC4F-488B-B855-02385AC4C43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0.16692</cdr:y>
    </cdr:from>
    <cdr:to>
      <cdr:x>1</cdr:x>
      <cdr:y>0.16692</cdr:y>
    </cdr:to>
    <cdr:cxnSp macro="">
      <cdr:nvCxnSpPr>
        <cdr:cNvPr id="3" name="2 Conector recto">
          <a:extLst xmlns:a="http://schemas.openxmlformats.org/drawingml/2006/main">
            <a:ext uri="{FF2B5EF4-FFF2-40B4-BE49-F238E27FC236}">
              <a16:creationId xmlns:a16="http://schemas.microsoft.com/office/drawing/2014/main" id="{52F8492A-0DD7-49C8-A67A-2818BF67899C}"/>
            </a:ext>
          </a:extLst>
        </cdr:cNvPr>
        <cdr:cNvCxnSpPr/>
      </cdr:nvCxnSpPr>
      <cdr:spPr>
        <a:xfrm xmlns:a="http://schemas.openxmlformats.org/drawingml/2006/main" flipV="1">
          <a:off x="0" y="957128"/>
          <a:ext cx="714375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0.10999</cdr:y>
    </cdr:to>
    <cdr:sp macro="" textlink="'Sugerencias actividades'!$B$3:$G$3">
      <cdr:nvSpPr>
        <cdr:cNvPr id="4" name="3 CuadroTexto">
          <a:extLst xmlns:a="http://schemas.openxmlformats.org/drawingml/2006/main">
            <a:ext uri="{FF2B5EF4-FFF2-40B4-BE49-F238E27FC236}">
              <a16:creationId xmlns:a16="http://schemas.microsoft.com/office/drawing/2014/main" id="{98C3E66B-7976-4427-9C9D-1BF0B577E969}"/>
            </a:ext>
          </a:extLst>
        </cdr:cNvPr>
        <cdr:cNvSpPr txBox="1"/>
      </cdr:nvSpPr>
      <cdr:spPr>
        <a:xfrm xmlns:a="http://schemas.openxmlformats.org/drawingml/2006/main">
          <a:off x="0" y="0"/>
          <a:ext cx="7143750" cy="723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71852E4-0C85-45F0-9D3E-B8668BEDACD5}" type="TxLink">
            <a:rPr lang="en-US" sz="1600" b="1" i="0" u="none" strike="noStrike">
              <a:solidFill>
                <a:schemeClr val="tx1">
                  <a:lumMod val="75000"/>
                  <a:lumOff val="25000"/>
                </a:schemeClr>
              </a:solidFill>
              <a:latin typeface="Calibri"/>
              <a:cs typeface="Arial"/>
            </a:rPr>
            <a:pPr/>
            <a:t>Sugerencias para mejorar las actividades turísticas (% turistas)
</a:t>
          </a:fld>
          <a:endParaRPr lang="es-ES" sz="1400">
            <a:solidFill>
              <a:schemeClr val="tx1">
                <a:lumMod val="75000"/>
                <a:lumOff val="25000"/>
              </a:schemeClr>
            </a:solidFill>
          </a:endParaRPr>
        </a:p>
      </cdr:txBody>
    </cdr:sp>
  </cdr:relSizeAnchor>
</c:userShapes>
</file>

<file path=xl/drawings/drawing7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209550</xdr:colOff>
      <xdr:row>51</xdr:row>
      <xdr:rowOff>104775</xdr:rowOff>
    </xdr:from>
    <xdr:to>
      <xdr:col>9</xdr:col>
      <xdr:colOff>32850</xdr:colOff>
      <xdr:row>92</xdr:row>
      <xdr:rowOff>17850</xdr:rowOff>
    </xdr:to>
    <xdr:graphicFrame macro="">
      <xdr:nvGraphicFramePr>
        <xdr:cNvPr id="4" name="3 Gráfico">
          <a:extLst>
            <a:ext uri="{FF2B5EF4-FFF2-40B4-BE49-F238E27FC236}">
              <a16:creationId xmlns:a16="http://schemas.microsoft.com/office/drawing/2014/main" id="{00000000-0008-0000-2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6.xml><?xml version="1.0" encoding="utf-8"?>
<c:userShapes xmlns:c="http://schemas.openxmlformats.org/drawingml/2006/chart">
  <cdr:relSizeAnchor xmlns:cdr="http://schemas.openxmlformats.org/drawingml/2006/chartDrawing">
    <cdr:from>
      <cdr:x>0</cdr:x>
      <cdr:y>0.95803</cdr:y>
    </cdr:from>
    <cdr:to>
      <cdr:x>0.99126</cdr:x>
      <cdr:y>1</cdr:y>
    </cdr:to>
    <cdr:sp macro="" textlink="">
      <cdr:nvSpPr>
        <cdr:cNvPr id="2" name="Text Box 1">
          <a:extLst xmlns:a="http://schemas.openxmlformats.org/drawingml/2006/main">
            <a:ext uri="{FF2B5EF4-FFF2-40B4-BE49-F238E27FC236}">
              <a16:creationId xmlns:a16="http://schemas.microsoft.com/office/drawing/2014/main" id="{7440EF51-79DB-4240-A618-21DAF7A4BF6E}"/>
            </a:ext>
          </a:extLst>
        </cdr:cNvPr>
        <cdr:cNvSpPr txBox="1">
          <a:spLocks xmlns:a="http://schemas.openxmlformats.org/drawingml/2006/main" noChangeArrowheads="1"/>
        </cdr:cNvSpPr>
      </cdr:nvSpPr>
      <cdr:spPr bwMode="auto">
        <a:xfrm xmlns:a="http://schemas.openxmlformats.org/drawingml/2006/main">
          <a:off x="0" y="6305550"/>
          <a:ext cx="6892479" cy="2762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2AC7422A-3D1C-42EA-8D67-6AE7AA1C912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0.15703</cdr:y>
    </cdr:from>
    <cdr:to>
      <cdr:x>1</cdr:x>
      <cdr:y>0.15703</cdr:y>
    </cdr:to>
    <cdr:cxnSp macro="">
      <cdr:nvCxnSpPr>
        <cdr:cNvPr id="3" name="2 Conector recto">
          <a:extLst xmlns:a="http://schemas.openxmlformats.org/drawingml/2006/main">
            <a:ext uri="{FF2B5EF4-FFF2-40B4-BE49-F238E27FC236}">
              <a16:creationId xmlns:a16="http://schemas.microsoft.com/office/drawing/2014/main" id="{4CD14A2D-E66F-4295-B523-8F95486A1F83}"/>
            </a:ext>
          </a:extLst>
        </cdr:cNvPr>
        <cdr:cNvCxnSpPr/>
      </cdr:nvCxnSpPr>
      <cdr:spPr>
        <a:xfrm xmlns:a="http://schemas.openxmlformats.org/drawingml/2006/main" flipV="1">
          <a:off x="0" y="1028893"/>
          <a:ext cx="694800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0.00137</cdr:x>
      <cdr:y>0</cdr:y>
    </cdr:from>
    <cdr:to>
      <cdr:x>0.95826</cdr:x>
      <cdr:y>0.10758</cdr:y>
    </cdr:to>
    <cdr:sp macro="" textlink="'realización de excursiones'!$B$32:$AA$32">
      <cdr:nvSpPr>
        <cdr:cNvPr id="4" name="3 CuadroTexto">
          <a:extLst xmlns:a="http://schemas.openxmlformats.org/drawingml/2006/main">
            <a:ext uri="{FF2B5EF4-FFF2-40B4-BE49-F238E27FC236}">
              <a16:creationId xmlns:a16="http://schemas.microsoft.com/office/drawing/2014/main" id="{3B64ECF1-F7B7-417C-A40B-A2C4B579F571}"/>
            </a:ext>
          </a:extLst>
        </cdr:cNvPr>
        <cdr:cNvSpPr txBox="1"/>
      </cdr:nvSpPr>
      <cdr:spPr>
        <a:xfrm xmlns:a="http://schemas.openxmlformats.org/drawingml/2006/main">
          <a:off x="9525" y="0"/>
          <a:ext cx="6648450" cy="70485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F1F24A94-D18E-41D2-9ECB-C0979C37190C}" type="TxLink">
            <a:rPr lang="en-US" sz="1800" b="1" i="0" u="none" strike="noStrike">
              <a:solidFill>
                <a:schemeClr val="tx1">
                  <a:lumMod val="75000"/>
                  <a:lumOff val="25000"/>
                </a:schemeClr>
              </a:solidFill>
              <a:latin typeface="Calibri"/>
              <a:cs typeface="Arial"/>
            </a:rPr>
            <a:pPr/>
            <a:t>Lugares de interés turístico visitados durante la estancia en Tenerife (% turistas)</a:t>
          </a:fld>
          <a:endParaRPr lang="es-ES" sz="1400">
            <a:solidFill>
              <a:schemeClr val="tx1">
                <a:lumMod val="75000"/>
                <a:lumOff val="25000"/>
              </a:schemeClr>
            </a:solidFill>
          </a:endParaRPr>
        </a:p>
      </cdr:txBody>
    </cdr:sp>
  </cdr:relSizeAnchor>
  <cdr:relSizeAnchor xmlns:cdr="http://schemas.openxmlformats.org/drawingml/2006/chartDrawing">
    <cdr:from>
      <cdr:x>0.73115</cdr:x>
      <cdr:y>0.80005</cdr:y>
    </cdr:from>
    <cdr:to>
      <cdr:x>0.99298</cdr:x>
      <cdr:y>0.95967</cdr:y>
    </cdr:to>
    <cdr:sp macro="" textlink="'realización de excursiones'!$B$100">
      <cdr:nvSpPr>
        <cdr:cNvPr id="13" name="7 CuadroTexto">
          <a:extLst xmlns:a="http://schemas.openxmlformats.org/drawingml/2006/main">
            <a:ext uri="{FF2B5EF4-FFF2-40B4-BE49-F238E27FC236}">
              <a16:creationId xmlns:a16="http://schemas.microsoft.com/office/drawing/2014/main" id="{1FBAC4A1-1F13-49C6-9285-EB946F0FAA05}"/>
            </a:ext>
          </a:extLst>
        </cdr:cNvPr>
        <cdr:cNvSpPr txBox="1"/>
      </cdr:nvSpPr>
      <cdr:spPr>
        <a:xfrm xmlns:a="http://schemas.openxmlformats.org/drawingml/2006/main">
          <a:off x="5080000" y="5241925"/>
          <a:ext cx="1819207" cy="1045844"/>
        </a:xfrm>
        <a:prstGeom xmlns:a="http://schemas.openxmlformats.org/drawingml/2006/main" prst="rect">
          <a:avLst/>
        </a:prstGeom>
        <a:noFill xmlns:a="http://schemas.openxmlformats.org/drawingml/2006/main"/>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fld id="{AA2CC865-1AE9-4DC0-96EC-5611FFFE1235}" type="TxLink">
            <a:rPr lang="en-US" sz="1200" b="0" i="0" u="none" strike="noStrike">
              <a:solidFill>
                <a:schemeClr val="tx1">
                  <a:lumMod val="75000"/>
                  <a:lumOff val="25000"/>
                </a:schemeClr>
              </a:solidFill>
              <a:latin typeface="+mn-lt"/>
              <a:cs typeface="Arial"/>
            </a:rPr>
            <a:pPr algn="l"/>
            <a:t>año 2015
% turistas que realizan visitas a lugares de interés: 56,9%
var. interanual: +0,4%</a:t>
          </a:fld>
          <a:endParaRPr lang="es-ES" sz="3600">
            <a:solidFill>
              <a:schemeClr val="tx1">
                <a:lumMod val="75000"/>
                <a:lumOff val="25000"/>
              </a:schemeClr>
            </a:solidFill>
            <a:latin typeface="+mn-lt"/>
          </a:endParaRPr>
        </a:p>
      </cdr:txBody>
    </cdr:sp>
  </cdr:relSizeAnchor>
</c:userShapes>
</file>

<file path=xl/drawings/drawing7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117475</xdr:colOff>
      <xdr:row>46</xdr:row>
      <xdr:rowOff>98424</xdr:rowOff>
    </xdr:from>
    <xdr:to>
      <xdr:col>9</xdr:col>
      <xdr:colOff>660400</xdr:colOff>
      <xdr:row>96</xdr:row>
      <xdr:rowOff>142874</xdr:rowOff>
    </xdr:to>
    <xdr:graphicFrame macro="">
      <xdr:nvGraphicFramePr>
        <xdr:cNvPr id="4" name="3 Gráfico">
          <a:extLst>
            <a:ext uri="{FF2B5EF4-FFF2-40B4-BE49-F238E27FC236}">
              <a16:creationId xmlns:a16="http://schemas.microsoft.com/office/drawing/2014/main" id="{00000000-0008-0000-2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cdr:x>
      <cdr:y>0.96842</cdr:y>
    </cdr:from>
    <cdr:to>
      <cdr:x>0.99126</cdr:x>
      <cdr:y>1</cdr:y>
    </cdr:to>
    <cdr:sp macro="" textlink="">
      <cdr:nvSpPr>
        <cdr:cNvPr id="2" name="Text Box 1">
          <a:extLst xmlns:a="http://schemas.openxmlformats.org/drawingml/2006/main">
            <a:ext uri="{FF2B5EF4-FFF2-40B4-BE49-F238E27FC236}">
              <a16:creationId xmlns:a16="http://schemas.microsoft.com/office/drawing/2014/main" id="{5AE50567-9182-489E-8937-44836ABF1B86}"/>
            </a:ext>
          </a:extLst>
        </cdr:cNvPr>
        <cdr:cNvSpPr txBox="1">
          <a:spLocks xmlns:a="http://schemas.openxmlformats.org/drawingml/2006/main" noChangeArrowheads="1"/>
        </cdr:cNvSpPr>
      </cdr:nvSpPr>
      <cdr:spPr bwMode="auto">
        <a:xfrm xmlns:a="http://schemas.openxmlformats.org/drawingml/2006/main">
          <a:off x="0" y="7886701"/>
          <a:ext cx="7770561" cy="2571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1A2AE5E4-50EE-4658-B09F-6031E27ED1E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0.11769</cdr:y>
    </cdr:from>
    <cdr:to>
      <cdr:x>1</cdr:x>
      <cdr:y>0.11769</cdr:y>
    </cdr:to>
    <cdr:cxnSp macro="">
      <cdr:nvCxnSpPr>
        <cdr:cNvPr id="3" name="2 Conector recto">
          <a:extLst xmlns:a="http://schemas.openxmlformats.org/drawingml/2006/main">
            <a:ext uri="{FF2B5EF4-FFF2-40B4-BE49-F238E27FC236}">
              <a16:creationId xmlns:a16="http://schemas.microsoft.com/office/drawing/2014/main" id="{C6237FC4-5CB6-4A67-966C-D7C92AC4C3B4}"/>
            </a:ext>
          </a:extLst>
        </cdr:cNvPr>
        <cdr:cNvCxnSpPr/>
      </cdr:nvCxnSpPr>
      <cdr:spPr>
        <a:xfrm xmlns:a="http://schemas.openxmlformats.org/drawingml/2006/main" flipV="1">
          <a:off x="0" y="958460"/>
          <a:ext cx="78390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0.96841</cdr:x>
      <cdr:y>0.10709</cdr:y>
    </cdr:to>
    <cdr:sp macro="" textlink="'excursiones por mercados'!$B$25:$D$25">
      <cdr:nvSpPr>
        <cdr:cNvPr id="4" name="3 CuadroTexto">
          <a:extLst xmlns:a="http://schemas.openxmlformats.org/drawingml/2006/main">
            <a:ext uri="{FF2B5EF4-FFF2-40B4-BE49-F238E27FC236}">
              <a16:creationId xmlns:a16="http://schemas.microsoft.com/office/drawing/2014/main" id="{125F0EC4-1D41-4020-982E-5CBE3D1D36E4}"/>
            </a:ext>
          </a:extLst>
        </cdr:cNvPr>
        <cdr:cNvSpPr txBox="1"/>
      </cdr:nvSpPr>
      <cdr:spPr>
        <a:xfrm xmlns:a="http://schemas.openxmlformats.org/drawingml/2006/main">
          <a:off x="0" y="0"/>
          <a:ext cx="7591439" cy="8717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1ABC132-767F-4D1A-8AC7-44B6C9526AA5}" type="TxLink">
            <a:rPr lang="en-US" sz="1800" b="1" i="0" u="none" strike="noStrike">
              <a:solidFill>
                <a:schemeClr val="tx1">
                  <a:lumMod val="75000"/>
                  <a:lumOff val="25000"/>
                </a:schemeClr>
              </a:solidFill>
              <a:latin typeface="Calibri"/>
              <a:cs typeface="Arial"/>
            </a:rPr>
            <a:pPr/>
            <a:t>Visitas a lugares de interés turístico durante su estancia en Tenerife según mercado 
(% turistas)</a:t>
          </a:fld>
          <a:endParaRPr lang="es-ES" sz="1800">
            <a:solidFill>
              <a:schemeClr val="tx1">
                <a:lumMod val="75000"/>
                <a:lumOff val="25000"/>
              </a:schemeClr>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C0AC5BBD-2C58-4D88-A796-7473FA5362B2}"/>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a:extLst xmlns:a="http://schemas.openxmlformats.org/drawingml/2006/main">
            <a:ext uri="{FF2B5EF4-FFF2-40B4-BE49-F238E27FC236}">
              <a16:creationId xmlns:a16="http://schemas.microsoft.com/office/drawing/2014/main" id="{EB21D153-20B7-4B07-871F-28EFF0617C1B}"/>
            </a:ext>
          </a:extLst>
        </cdr:cNvPr>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2778136-E5A3-429D-BA91-8E4C01C75B33}"/>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0.08722</cdr:y>
    </cdr:from>
    <cdr:to>
      <cdr:x>1</cdr:x>
      <cdr:y>0.08722</cdr:y>
    </cdr:to>
    <cdr:cxnSp macro="">
      <cdr:nvCxnSpPr>
        <cdr:cNvPr id="3" name="2 Conector recto">
          <a:extLst xmlns:a="http://schemas.openxmlformats.org/drawingml/2006/main">
            <a:ext uri="{FF2B5EF4-FFF2-40B4-BE49-F238E27FC236}">
              <a16:creationId xmlns:a16="http://schemas.microsoft.com/office/drawing/2014/main" id="{1C1138A7-4CB5-4514-8C2F-4F97F3A2AD52}"/>
            </a:ext>
          </a:extLst>
        </cdr:cNvPr>
        <cdr:cNvCxnSpPr/>
      </cdr:nvCxnSpPr>
      <cdr:spPr>
        <a:xfrm xmlns:a="http://schemas.openxmlformats.org/drawingml/2006/main" flipV="1">
          <a:off x="0" y="59397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80.xml><?xml version="1.0" encoding="utf-8"?>
<xdr:wsDr xmlns:xdr="http://schemas.openxmlformats.org/drawingml/2006/spreadsheetDrawing" xmlns:a="http://schemas.openxmlformats.org/drawingml/2006/main">
  <xdr:twoCellAnchor editAs="oneCell">
    <xdr:from>
      <xdr:col>1</xdr:col>
      <xdr:colOff>149225</xdr:colOff>
      <xdr:row>17</xdr:row>
      <xdr:rowOff>146051</xdr:rowOff>
    </xdr:from>
    <xdr:to>
      <xdr:col>10</xdr:col>
      <xdr:colOff>146049</xdr:colOff>
      <xdr:row>43</xdr:row>
      <xdr:rowOff>88901</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25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EA90E9E7-D3F2-43D3-8529-4562182B336B}"/>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a:extLst xmlns:a="http://schemas.openxmlformats.org/drawingml/2006/main">
            <a:ext uri="{FF2B5EF4-FFF2-40B4-BE49-F238E27FC236}">
              <a16:creationId xmlns:a16="http://schemas.microsoft.com/office/drawing/2014/main" id="{CD14ADA7-E683-4E6F-8842-284AC4E464DF}"/>
            </a:ext>
          </a:extLst>
        </cdr:cNvPr>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B9010F16-161E-4D6B-89C3-5CFD60B5B90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0.15107</cdr:y>
    </cdr:from>
    <cdr:to>
      <cdr:x>1</cdr:x>
      <cdr:y>0.15107</cdr:y>
    </cdr:to>
    <cdr:cxnSp macro="">
      <cdr:nvCxnSpPr>
        <cdr:cNvPr id="3" name="2 Conector recto">
          <a:extLst xmlns:a="http://schemas.openxmlformats.org/drawingml/2006/main">
            <a:ext uri="{FF2B5EF4-FFF2-40B4-BE49-F238E27FC236}">
              <a16:creationId xmlns:a16="http://schemas.microsoft.com/office/drawing/2014/main" id="{4EC1D1FD-1B95-4AA0-8838-AD3EF455F32E}"/>
            </a:ext>
          </a:extLst>
        </cdr:cNvPr>
        <cdr:cNvCxnSpPr/>
      </cdr:nvCxnSpPr>
      <cdr:spPr>
        <a:xfrm xmlns:a="http://schemas.openxmlformats.org/drawingml/2006/main" flipV="1">
          <a:off x="0" y="62738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0.16284</cdr:y>
    </cdr:to>
    <cdr:sp macro="" textlink="'Uso de coche'!$B$3:$Q$3">
      <cdr:nvSpPr>
        <cdr:cNvPr id="4" name="3 CuadroTexto">
          <a:extLst xmlns:a="http://schemas.openxmlformats.org/drawingml/2006/main">
            <a:ext uri="{FF2B5EF4-FFF2-40B4-BE49-F238E27FC236}">
              <a16:creationId xmlns:a16="http://schemas.microsoft.com/office/drawing/2014/main" id="{23594A09-9C81-4749-9180-A13523F22C18}"/>
            </a:ext>
          </a:extLst>
        </cdr:cNvPr>
        <cdr:cNvSpPr txBox="1"/>
      </cdr:nvSpPr>
      <cdr:spPr>
        <a:xfrm xmlns:a="http://schemas.openxmlformats.org/drawingml/2006/main">
          <a:off x="9505" y="0"/>
          <a:ext cx="5924540" cy="6762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Uso de coche durante la estancia en Tenerife (% turistas)</a:t>
          </a:fld>
          <a:endParaRPr lang="es-ES" sz="12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6" name="4 CuadroTexto">
          <a:extLst xmlns:a="http://schemas.openxmlformats.org/drawingml/2006/main">
            <a:ext uri="{FF2B5EF4-FFF2-40B4-BE49-F238E27FC236}">
              <a16:creationId xmlns:a16="http://schemas.microsoft.com/office/drawing/2014/main" id="{167C977E-2521-4053-B8C4-DABAEAA8BA8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9" name="4 CuadroTexto">
          <a:extLst xmlns:a="http://schemas.openxmlformats.org/drawingml/2006/main">
            <a:ext uri="{FF2B5EF4-FFF2-40B4-BE49-F238E27FC236}">
              <a16:creationId xmlns:a16="http://schemas.microsoft.com/office/drawing/2014/main" id="{8F44DE47-E90F-480C-86C3-FDE357F7B2E7}"/>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82.xml><?xml version="1.0" encoding="utf-8"?>
<xdr:wsDr xmlns:xdr="http://schemas.openxmlformats.org/drawingml/2006/spreadsheetDrawing" xmlns:a="http://schemas.openxmlformats.org/drawingml/2006/main">
  <xdr:twoCellAnchor editAs="oneCell">
    <xdr:from>
      <xdr:col>1</xdr:col>
      <xdr:colOff>200025</xdr:colOff>
      <xdr:row>28</xdr:row>
      <xdr:rowOff>38100</xdr:rowOff>
    </xdr:from>
    <xdr:to>
      <xdr:col>10</xdr:col>
      <xdr:colOff>196849</xdr:colOff>
      <xdr:row>56</xdr:row>
      <xdr:rowOff>66674</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26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EC2DE51C-CDCB-4AEA-B4BE-FA5775FF4BA8}"/>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a:extLst xmlns:a="http://schemas.openxmlformats.org/drawingml/2006/main">
            <a:ext uri="{FF2B5EF4-FFF2-40B4-BE49-F238E27FC236}">
              <a16:creationId xmlns:a16="http://schemas.microsoft.com/office/drawing/2014/main" id="{BAA532BC-F2FD-45E5-BFB5-FEF162509B09}"/>
            </a:ext>
          </a:extLst>
        </cdr:cNvPr>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11282F7A-B256-42E4-A4B1-58316359332E}"/>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0.19249</cdr:y>
    </cdr:from>
    <cdr:to>
      <cdr:x>1</cdr:x>
      <cdr:y>0.19249</cdr:y>
    </cdr:to>
    <cdr:cxnSp macro="">
      <cdr:nvCxnSpPr>
        <cdr:cNvPr id="3" name="2 Conector recto">
          <a:extLst xmlns:a="http://schemas.openxmlformats.org/drawingml/2006/main">
            <a:ext uri="{FF2B5EF4-FFF2-40B4-BE49-F238E27FC236}">
              <a16:creationId xmlns:a16="http://schemas.microsoft.com/office/drawing/2014/main" id="{4EE5C3F4-24B8-4AC9-A20F-7FFD8428C205}"/>
            </a:ext>
          </a:extLst>
        </cdr:cNvPr>
        <cdr:cNvCxnSpPr/>
      </cdr:nvCxnSpPr>
      <cdr:spPr>
        <a:xfrm xmlns:a="http://schemas.openxmlformats.org/drawingml/2006/main" flipV="1">
          <a:off x="0" y="909380"/>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0.93955</cdr:x>
      <cdr:y>0.16284</cdr:y>
    </cdr:to>
    <cdr:sp macro="" textlink="'transfer usado'!$B$3:$K$3">
      <cdr:nvSpPr>
        <cdr:cNvPr id="4" name="3 CuadroTexto">
          <a:extLst xmlns:a="http://schemas.openxmlformats.org/drawingml/2006/main">
            <a:ext uri="{FF2B5EF4-FFF2-40B4-BE49-F238E27FC236}">
              <a16:creationId xmlns:a16="http://schemas.microsoft.com/office/drawing/2014/main" id="{EE807A55-0F98-4761-A32A-A145E4A511D5}"/>
            </a:ext>
          </a:extLst>
        </cdr:cNvPr>
        <cdr:cNvSpPr txBox="1"/>
      </cdr:nvSpPr>
      <cdr:spPr>
        <a:xfrm xmlns:a="http://schemas.openxmlformats.org/drawingml/2006/main">
          <a:off x="9505" y="0"/>
          <a:ext cx="5715020" cy="676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Transfer utilizado para traslado aeropuerto - alojamiento (% turistas)</a:t>
          </a:fld>
          <a:endParaRPr lang="es-ES" sz="12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6" name="4 CuadroTexto">
          <a:extLst xmlns:a="http://schemas.openxmlformats.org/drawingml/2006/main">
            <a:ext uri="{FF2B5EF4-FFF2-40B4-BE49-F238E27FC236}">
              <a16:creationId xmlns:a16="http://schemas.microsoft.com/office/drawing/2014/main" id="{BEED6048-0F5D-4BF4-80FA-343672557EC4}"/>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9" name="4 CuadroTexto">
          <a:extLst xmlns:a="http://schemas.openxmlformats.org/drawingml/2006/main">
            <a:ext uri="{FF2B5EF4-FFF2-40B4-BE49-F238E27FC236}">
              <a16:creationId xmlns:a16="http://schemas.microsoft.com/office/drawing/2014/main" id="{E538F118-BBFD-4B55-8886-F2AB635B0EDF}"/>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8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2 Imagen">
          <a:hlinkClick xmlns:r="http://schemas.openxmlformats.org/officeDocument/2006/relationships" r:id="rId1" tooltip="Ir a índice"/>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xdr:colOff>
      <xdr:row>18</xdr:row>
      <xdr:rowOff>85725</xdr:rowOff>
    </xdr:from>
    <xdr:to>
      <xdr:col>7</xdr:col>
      <xdr:colOff>425450</xdr:colOff>
      <xdr:row>45</xdr:row>
      <xdr:rowOff>41275</xdr:rowOff>
    </xdr:to>
    <xdr:graphicFrame macro="">
      <xdr:nvGraphicFramePr>
        <xdr:cNvPr id="4" name="5 Gráfico">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47</xdr:row>
      <xdr:rowOff>0</xdr:rowOff>
    </xdr:from>
    <xdr:to>
      <xdr:col>7</xdr:col>
      <xdr:colOff>415925</xdr:colOff>
      <xdr:row>73</xdr:row>
      <xdr:rowOff>117475</xdr:rowOff>
    </xdr:to>
    <xdr:graphicFrame macro="">
      <xdr:nvGraphicFramePr>
        <xdr:cNvPr id="6" name="8 Gráfico">
          <a:extLst>
            <a:ext uri="{FF2B5EF4-FFF2-40B4-BE49-F238E27FC236}">
              <a16:creationId xmlns:a16="http://schemas.microsoft.com/office/drawing/2014/main" id="{00000000-0008-0000-2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78</xdr:row>
      <xdr:rowOff>0</xdr:rowOff>
    </xdr:from>
    <xdr:to>
      <xdr:col>12</xdr:col>
      <xdr:colOff>38100</xdr:colOff>
      <xdr:row>118</xdr:row>
      <xdr:rowOff>139699</xdr:rowOff>
    </xdr:to>
    <xdr:graphicFrame macro="">
      <xdr:nvGraphicFramePr>
        <xdr:cNvPr id="7" name="Chart 1">
          <a:extLst>
            <a:ext uri="{FF2B5EF4-FFF2-40B4-BE49-F238E27FC236}">
              <a16:creationId xmlns:a16="http://schemas.microsoft.com/office/drawing/2014/main" id="{00000000-0008-0000-2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16</xdr:col>
      <xdr:colOff>0</xdr:colOff>
      <xdr:row>78</xdr:row>
      <xdr:rowOff>0</xdr:rowOff>
    </xdr:from>
    <xdr:to>
      <xdr:col>30</xdr:col>
      <xdr:colOff>9525</xdr:colOff>
      <xdr:row>110</xdr:row>
      <xdr:rowOff>95250</xdr:rowOff>
    </xdr:to>
    <xdr:graphicFrame macro="">
      <xdr:nvGraphicFramePr>
        <xdr:cNvPr id="8" name="7 Gráfico">
          <a:extLst>
            <a:ext uri="{FF2B5EF4-FFF2-40B4-BE49-F238E27FC236}">
              <a16:creationId xmlns:a16="http://schemas.microsoft.com/office/drawing/2014/main" id="{00000000-0008-0000-2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5.xml><?xml version="1.0" encoding="utf-8"?>
<c:userShapes xmlns:c="http://schemas.openxmlformats.org/drawingml/2006/chart">
  <cdr:relSizeAnchor xmlns:cdr="http://schemas.openxmlformats.org/drawingml/2006/chartDrawing">
    <cdr:from>
      <cdr:x>0</cdr:x>
      <cdr:y>0.9535</cdr:y>
    </cdr:from>
    <cdr:to>
      <cdr:x>1</cdr:x>
      <cdr:y>1</cdr:y>
    </cdr:to>
    <cdr:sp macro="" textlink="">
      <cdr:nvSpPr>
        <cdr:cNvPr id="4" name="Text Box 1">
          <a:extLst xmlns:a="http://schemas.openxmlformats.org/drawingml/2006/main">
            <a:ext uri="{FF2B5EF4-FFF2-40B4-BE49-F238E27FC236}">
              <a16:creationId xmlns:a16="http://schemas.microsoft.com/office/drawing/2014/main" id="{27DE19F7-A7D6-42C1-A2EC-85281FE3F569}"/>
            </a:ext>
          </a:extLst>
        </cdr:cNvPr>
        <cdr:cNvSpPr txBox="1">
          <a:spLocks xmlns:a="http://schemas.openxmlformats.org/drawingml/2006/main" noChangeArrowheads="1"/>
        </cdr:cNvSpPr>
      </cdr:nvSpPr>
      <cdr:spPr bwMode="auto">
        <a:xfrm xmlns:a="http://schemas.openxmlformats.org/drawingml/2006/main">
          <a:off x="0" y="4223170"/>
          <a:ext cx="6829424" cy="2059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cdr:x>
      <cdr:y>0.06681</cdr:y>
    </cdr:from>
    <cdr:to>
      <cdr:x>0.26799</cdr:x>
      <cdr:y>0.14302</cdr:y>
    </cdr:to>
    <cdr:sp macro="" textlink="">
      <cdr:nvSpPr>
        <cdr:cNvPr id="5" name="3 CuadroTexto">
          <a:extLst xmlns:a="http://schemas.openxmlformats.org/drawingml/2006/main">
            <a:ext uri="{FF2B5EF4-FFF2-40B4-BE49-F238E27FC236}">
              <a16:creationId xmlns:a16="http://schemas.microsoft.com/office/drawing/2014/main" id="{E34C26FA-CA79-409F-8453-0DE35EB84533}"/>
            </a:ext>
          </a:extLst>
        </cdr:cNvPr>
        <cdr:cNvSpPr txBox="1"/>
      </cdr:nvSpPr>
      <cdr:spPr>
        <a:xfrm xmlns:a="http://schemas.openxmlformats.org/drawingml/2006/main">
          <a:off x="0" y="289135"/>
          <a:ext cx="1446476" cy="32980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lang="es-ES" sz="1400" b="1" i="0" baseline="0">
              <a:solidFill>
                <a:schemeClr val="tx1">
                  <a:lumMod val="75000"/>
                  <a:lumOff val="25000"/>
                </a:schemeClr>
              </a:solidFill>
              <a:latin typeface="Calibri"/>
            </a:rPr>
            <a:t>(Euros/Persona)</a:t>
          </a:r>
          <a:endParaRPr lang="es-ES" sz="1400">
            <a:solidFill>
              <a:schemeClr val="tx1">
                <a:lumMod val="75000"/>
                <a:lumOff val="25000"/>
              </a:schemeClr>
            </a:solidFill>
          </a:endParaRPr>
        </a:p>
      </cdr:txBody>
    </cdr:sp>
  </cdr:relSizeAnchor>
  <cdr:relSizeAnchor xmlns:cdr="http://schemas.openxmlformats.org/drawingml/2006/chartDrawing">
    <cdr:from>
      <cdr:x>0</cdr:x>
      <cdr:y>0.17828</cdr:y>
    </cdr:from>
    <cdr:to>
      <cdr:x>1</cdr:x>
      <cdr:y>0.18929</cdr:y>
    </cdr:to>
    <cdr:cxnSp macro="">
      <cdr:nvCxnSpPr>
        <cdr:cNvPr id="2" name="1 Conector recto">
          <a:extLst xmlns:a="http://schemas.openxmlformats.org/drawingml/2006/main">
            <a:ext uri="{FF2B5EF4-FFF2-40B4-BE49-F238E27FC236}">
              <a16:creationId xmlns:a16="http://schemas.microsoft.com/office/drawing/2014/main" id="{9A9D63C5-5045-4AA9-9CDA-60189C0DFD3E}"/>
            </a:ext>
          </a:extLst>
        </cdr:cNvPr>
        <cdr:cNvCxnSpPr/>
      </cdr:nvCxnSpPr>
      <cdr:spPr>
        <a:xfrm xmlns:a="http://schemas.openxmlformats.org/drawingml/2006/main" flipV="1">
          <a:off x="0" y="771510"/>
          <a:ext cx="5397500" cy="47646"/>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0.95471</cdr:x>
      <cdr:y>0.10565</cdr:y>
    </cdr:to>
    <cdr:sp macro="" textlink="Gasto!$B$3">
      <cdr:nvSpPr>
        <cdr:cNvPr id="3" name="2 CuadroTexto">
          <a:extLst xmlns:a="http://schemas.openxmlformats.org/drawingml/2006/main">
            <a:ext uri="{FF2B5EF4-FFF2-40B4-BE49-F238E27FC236}">
              <a16:creationId xmlns:a16="http://schemas.microsoft.com/office/drawing/2014/main" id="{77ADF426-16D9-44A1-93EF-3A2AEF8E77E5}"/>
            </a:ext>
          </a:extLst>
        </cdr:cNvPr>
        <cdr:cNvSpPr txBox="1"/>
      </cdr:nvSpPr>
      <cdr:spPr>
        <a:xfrm xmlns:a="http://schemas.openxmlformats.org/drawingml/2006/main">
          <a:off x="0" y="0"/>
          <a:ext cx="5153025"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48A8144-F4BE-47C6-9266-6386CE9D5320}" type="TxLink">
            <a:rPr lang="en-US" sz="1800" b="1" i="0" u="none" strike="noStrike">
              <a:solidFill>
                <a:schemeClr val="tx1">
                  <a:lumMod val="75000"/>
                  <a:lumOff val="25000"/>
                </a:schemeClr>
              </a:solidFill>
              <a:latin typeface="Calibri"/>
              <a:cs typeface="Arial"/>
            </a:rPr>
            <a:pPr/>
            <a:t>Gasto turístico </a:t>
          </a:fld>
          <a:endParaRPr lang="es-ES" sz="1200">
            <a:solidFill>
              <a:schemeClr val="tx1">
                <a:lumMod val="75000"/>
                <a:lumOff val="25000"/>
              </a:schemeClr>
            </a:solidFill>
          </a:endParaRPr>
        </a:p>
      </cdr:txBody>
    </cdr:sp>
  </cdr:relSizeAnchor>
</c:userShapes>
</file>

<file path=xl/drawings/drawing86.xml><?xml version="1.0" encoding="utf-8"?>
<c:userShapes xmlns:c="http://schemas.openxmlformats.org/drawingml/2006/chart">
  <cdr:relSizeAnchor xmlns:cdr="http://schemas.openxmlformats.org/drawingml/2006/chartDrawing">
    <cdr:from>
      <cdr:x>0</cdr:x>
      <cdr:y>0.9535</cdr:y>
    </cdr:from>
    <cdr:to>
      <cdr:x>1</cdr:x>
      <cdr:y>1</cdr:y>
    </cdr:to>
    <cdr:sp macro="" textlink="">
      <cdr:nvSpPr>
        <cdr:cNvPr id="4" name="Text Box 1">
          <a:extLst xmlns:a="http://schemas.openxmlformats.org/drawingml/2006/main">
            <a:ext uri="{FF2B5EF4-FFF2-40B4-BE49-F238E27FC236}">
              <a16:creationId xmlns:a16="http://schemas.microsoft.com/office/drawing/2014/main" id="{F25A7C67-77CC-4548-84C0-3BF0DD951646}"/>
            </a:ext>
          </a:extLst>
        </cdr:cNvPr>
        <cdr:cNvSpPr txBox="1">
          <a:spLocks xmlns:a="http://schemas.openxmlformats.org/drawingml/2006/main" noChangeArrowheads="1"/>
        </cdr:cNvSpPr>
      </cdr:nvSpPr>
      <cdr:spPr bwMode="auto">
        <a:xfrm xmlns:a="http://schemas.openxmlformats.org/drawingml/2006/main">
          <a:off x="0" y="4223170"/>
          <a:ext cx="6829424" cy="2059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cdr:x>
      <cdr:y>0.08002</cdr:y>
    </cdr:from>
    <cdr:to>
      <cdr:x>0.36529</cdr:x>
      <cdr:y>0.14527</cdr:y>
    </cdr:to>
    <cdr:sp macro="" textlink="">
      <cdr:nvSpPr>
        <cdr:cNvPr id="5" name="3 CuadroTexto">
          <a:extLst xmlns:a="http://schemas.openxmlformats.org/drawingml/2006/main">
            <a:ext uri="{FF2B5EF4-FFF2-40B4-BE49-F238E27FC236}">
              <a16:creationId xmlns:a16="http://schemas.microsoft.com/office/drawing/2014/main" id="{007B1CE7-2B21-400E-B4F6-EC402784DE37}"/>
            </a:ext>
          </a:extLst>
        </cdr:cNvPr>
        <cdr:cNvSpPr txBox="1"/>
      </cdr:nvSpPr>
      <cdr:spPr>
        <a:xfrm xmlns:a="http://schemas.openxmlformats.org/drawingml/2006/main">
          <a:off x="0" y="346285"/>
          <a:ext cx="1971653" cy="282365"/>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lang="es-ES" sz="1400" b="1" i="0" baseline="0">
              <a:solidFill>
                <a:schemeClr val="bg1">
                  <a:lumMod val="50000"/>
                </a:schemeClr>
              </a:solidFill>
              <a:latin typeface="Calibri"/>
            </a:rPr>
            <a:t>(</a:t>
          </a:r>
          <a:r>
            <a:rPr lang="es-ES" sz="1400" b="1" i="0" baseline="0">
              <a:solidFill>
                <a:schemeClr val="tx1">
                  <a:lumMod val="75000"/>
                  <a:lumOff val="25000"/>
                </a:schemeClr>
              </a:solidFill>
              <a:latin typeface="Calibri"/>
            </a:rPr>
            <a:t>Euros/Persona/día</a:t>
          </a:r>
          <a:r>
            <a:rPr lang="es-ES" sz="1400" b="1" i="0" baseline="0">
              <a:solidFill>
                <a:schemeClr val="bg1">
                  <a:lumMod val="50000"/>
                </a:schemeClr>
              </a:solidFill>
              <a:latin typeface="Calibri"/>
            </a:rPr>
            <a:t>)</a:t>
          </a:r>
          <a:endParaRPr lang="es-ES" sz="1400">
            <a:solidFill>
              <a:schemeClr val="bg1">
                <a:lumMod val="50000"/>
              </a:schemeClr>
            </a:solidFill>
          </a:endParaRPr>
        </a:p>
      </cdr:txBody>
    </cdr:sp>
  </cdr:relSizeAnchor>
  <cdr:relSizeAnchor xmlns:cdr="http://schemas.openxmlformats.org/drawingml/2006/chartDrawing">
    <cdr:from>
      <cdr:x>0</cdr:x>
      <cdr:y>0.2135</cdr:y>
    </cdr:from>
    <cdr:to>
      <cdr:x>1</cdr:x>
      <cdr:y>0.22451</cdr:y>
    </cdr:to>
    <cdr:cxnSp macro="">
      <cdr:nvCxnSpPr>
        <cdr:cNvPr id="2" name="1 Conector recto">
          <a:extLst xmlns:a="http://schemas.openxmlformats.org/drawingml/2006/main">
            <a:ext uri="{FF2B5EF4-FFF2-40B4-BE49-F238E27FC236}">
              <a16:creationId xmlns:a16="http://schemas.microsoft.com/office/drawing/2014/main" id="{DDDD094C-93A7-4088-B84C-106568CB770A}"/>
            </a:ext>
          </a:extLst>
        </cdr:cNvPr>
        <cdr:cNvCxnSpPr/>
      </cdr:nvCxnSpPr>
      <cdr:spPr>
        <a:xfrm xmlns:a="http://schemas.openxmlformats.org/drawingml/2006/main" flipV="1">
          <a:off x="0" y="923911"/>
          <a:ext cx="5397500" cy="47646"/>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0.00941</cdr:x>
      <cdr:y>0</cdr:y>
    </cdr:from>
    <cdr:to>
      <cdr:x>1</cdr:x>
      <cdr:y>0.08804</cdr:y>
    </cdr:to>
    <cdr:sp macro="" textlink="Gasto!$B$3">
      <cdr:nvSpPr>
        <cdr:cNvPr id="6" name="1 CuadroTexto">
          <a:extLst xmlns:a="http://schemas.openxmlformats.org/drawingml/2006/main">
            <a:ext uri="{FF2B5EF4-FFF2-40B4-BE49-F238E27FC236}">
              <a16:creationId xmlns:a16="http://schemas.microsoft.com/office/drawing/2014/main" id="{ACAF0AB3-6185-41B3-B1A3-59A05ABC456C}"/>
            </a:ext>
          </a:extLst>
        </cdr:cNvPr>
        <cdr:cNvSpPr txBox="1"/>
      </cdr:nvSpPr>
      <cdr:spPr>
        <a:xfrm xmlns:a="http://schemas.openxmlformats.org/drawingml/2006/main">
          <a:off x="50790" y="0"/>
          <a:ext cx="5346710" cy="3809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69F4E95-0716-41A3-84FF-C901608F9049}" type="TxLink">
            <a:rPr lang="en-US" sz="1800" b="1" i="0" u="none" strike="noStrike">
              <a:solidFill>
                <a:schemeClr val="tx1">
                  <a:lumMod val="75000"/>
                  <a:lumOff val="25000"/>
                </a:schemeClr>
              </a:solidFill>
              <a:latin typeface="Calibri"/>
              <a:cs typeface="Arial"/>
            </a:rPr>
            <a:pPr/>
            <a:t>Gasto turístico </a:t>
          </a:fld>
          <a:endParaRPr lang="es-ES" sz="1400">
            <a:solidFill>
              <a:schemeClr val="tx1">
                <a:lumMod val="75000"/>
                <a:lumOff val="25000"/>
              </a:schemeClr>
            </a:solidFill>
          </a:endParaRPr>
        </a:p>
      </cdr:txBody>
    </cdr:sp>
  </cdr:relSizeAnchor>
</c:userShapes>
</file>

<file path=xl/drawings/drawing87.xml><?xml version="1.0" encoding="utf-8"?>
<c:userShapes xmlns:c="http://schemas.openxmlformats.org/drawingml/2006/chart">
  <cdr:relSizeAnchor xmlns:cdr="http://schemas.openxmlformats.org/drawingml/2006/chartDrawing">
    <cdr:from>
      <cdr:x>0.74992</cdr:x>
      <cdr:y>0.21133</cdr:y>
    </cdr:from>
    <cdr:to>
      <cdr:x>0.80397</cdr:x>
      <cdr:y>0.24809</cdr:y>
    </cdr:to>
    <cdr:sp macro="" textlink="Gasto!$R$12">
      <cdr:nvSpPr>
        <cdr:cNvPr id="2055" name="Text Box 7">
          <a:extLst xmlns:a="http://schemas.openxmlformats.org/drawingml/2006/main">
            <a:ext uri="{FF2B5EF4-FFF2-40B4-BE49-F238E27FC236}">
              <a16:creationId xmlns:a16="http://schemas.microsoft.com/office/drawing/2014/main" id="{9687B1EF-4BC6-40E0-B633-1385962D9F2A}"/>
            </a:ext>
          </a:extLst>
        </cdr:cNvPr>
        <cdr:cNvSpPr txBox="1">
          <a:spLocks xmlns:a="http://schemas.openxmlformats.org/drawingml/2006/main" noChangeArrowheads="1"/>
        </cdr:cNvSpPr>
      </cdr:nvSpPr>
      <cdr:spPr bwMode="auto">
        <a:xfrm xmlns:a="http://schemas.openxmlformats.org/drawingml/2006/main">
          <a:off x="5692946" y="1398281"/>
          <a:ext cx="410317"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F7548F6E-9362-4EB9-A245-F50F623A812A}" type="TxLink">
            <a:rPr lang="en-US" sz="1200" b="1" i="0" u="none" strike="noStrike" baseline="0">
              <a:solidFill>
                <a:srgbClr val="404040"/>
              </a:solidFill>
              <a:latin typeface="Calibri"/>
              <a:cs typeface="Arial"/>
            </a:rPr>
            <a:pPr algn="ctr" rtl="0">
              <a:defRPr sz="1000"/>
            </a:pPr>
            <a:t>-1,4%</a:t>
          </a:fld>
          <a:endParaRPr lang="es-ES" sz="20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0.0496</cdr:x>
      <cdr:y>0.55027</cdr:y>
    </cdr:from>
    <cdr:to>
      <cdr:x>0.1032</cdr:x>
      <cdr:y>0.58703</cdr:y>
    </cdr:to>
    <cdr:sp macro="" textlink="Gasto!$M$13">
      <cdr:nvSpPr>
        <cdr:cNvPr id="16" name="Text Box 13">
          <a:extLst xmlns:a="http://schemas.openxmlformats.org/drawingml/2006/main">
            <a:ext uri="{FF2B5EF4-FFF2-40B4-BE49-F238E27FC236}">
              <a16:creationId xmlns:a16="http://schemas.microsoft.com/office/drawing/2014/main" id="{12C442C6-8409-40EE-8366-0E32A3B11E38}"/>
            </a:ext>
          </a:extLst>
        </cdr:cNvPr>
        <cdr:cNvSpPr txBox="1">
          <a:spLocks xmlns:a="http://schemas.openxmlformats.org/drawingml/2006/main" noChangeArrowheads="1"/>
        </cdr:cNvSpPr>
      </cdr:nvSpPr>
      <cdr:spPr bwMode="auto">
        <a:xfrm xmlns:a="http://schemas.openxmlformats.org/drawingml/2006/main">
          <a:off x="376527" y="3640949"/>
          <a:ext cx="406907" cy="243272"/>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B1808B02-75A9-4D6F-B45C-9B7E9296C956}" type="TxLink">
            <a:rPr lang="en-US" sz="1200" b="1" i="0" u="none" strike="noStrike" baseline="0">
              <a:solidFill>
                <a:srgbClr val="404040"/>
              </a:solidFill>
              <a:latin typeface="Calibri"/>
              <a:cs typeface="Arial"/>
            </a:rPr>
            <a:pPr algn="ctr" rtl="0">
              <a:defRPr sz="1000"/>
            </a:pPr>
            <a:t>-7,2%</a:t>
          </a:fld>
          <a:endParaRPr lang="es-ES" sz="18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cdr:x>
      <cdr:y>0.9755</cdr:y>
    </cdr:from>
    <cdr:to>
      <cdr:x>0.52262</cdr:x>
      <cdr:y>1</cdr:y>
    </cdr:to>
    <cdr:sp macro="" textlink="">
      <cdr:nvSpPr>
        <cdr:cNvPr id="20" name="Text Box 1">
          <a:extLst xmlns:a="http://schemas.openxmlformats.org/drawingml/2006/main">
            <a:ext uri="{FF2B5EF4-FFF2-40B4-BE49-F238E27FC236}">
              <a16:creationId xmlns:a16="http://schemas.microsoft.com/office/drawing/2014/main" id="{9DE2CB96-84F4-44E8-B371-013260544451}"/>
            </a:ext>
          </a:extLst>
        </cdr:cNvPr>
        <cdr:cNvSpPr txBox="1">
          <a:spLocks xmlns:a="http://schemas.openxmlformats.org/drawingml/2006/main" noChangeArrowheads="1"/>
        </cdr:cNvSpPr>
      </cdr:nvSpPr>
      <cdr:spPr bwMode="auto">
        <a:xfrm xmlns:a="http://schemas.openxmlformats.org/drawingml/2006/main">
          <a:off x="0" y="6454589"/>
          <a:ext cx="3967431" cy="1621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cdr:x>
      <cdr:y>0.14819</cdr:y>
    </cdr:from>
    <cdr:to>
      <cdr:x>1</cdr:x>
      <cdr:y>0.14819</cdr:y>
    </cdr:to>
    <cdr:cxnSp macro="">
      <cdr:nvCxnSpPr>
        <cdr:cNvPr id="2" name="1 Conector recto">
          <a:extLst xmlns:a="http://schemas.openxmlformats.org/drawingml/2006/main">
            <a:ext uri="{FF2B5EF4-FFF2-40B4-BE49-F238E27FC236}">
              <a16:creationId xmlns:a16="http://schemas.microsoft.com/office/drawing/2014/main" id="{E0AE04C6-DAE6-4EA1-A540-61DAAE626A37}"/>
            </a:ext>
          </a:extLst>
        </cdr:cNvPr>
        <cdr:cNvCxnSpPr/>
      </cdr:nvCxnSpPr>
      <cdr:spPr>
        <a:xfrm xmlns:a="http://schemas.openxmlformats.org/drawingml/2006/main" flipV="1">
          <a:off x="0" y="980553"/>
          <a:ext cx="759142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0.00669</cdr:x>
      <cdr:y>0.0499</cdr:y>
    </cdr:from>
    <cdr:to>
      <cdr:x>0.26641</cdr:x>
      <cdr:y>0.09256</cdr:y>
    </cdr:to>
    <cdr:sp macro="" textlink="">
      <cdr:nvSpPr>
        <cdr:cNvPr id="27" name="3 CuadroTexto">
          <a:extLst xmlns:a="http://schemas.openxmlformats.org/drawingml/2006/main">
            <a:ext uri="{FF2B5EF4-FFF2-40B4-BE49-F238E27FC236}">
              <a16:creationId xmlns:a16="http://schemas.microsoft.com/office/drawing/2014/main" id="{52A21642-0A2A-4DCA-9D18-C25DD8226F93}"/>
            </a:ext>
          </a:extLst>
        </cdr:cNvPr>
        <cdr:cNvSpPr txBox="1"/>
      </cdr:nvSpPr>
      <cdr:spPr>
        <a:xfrm xmlns:a="http://schemas.openxmlformats.org/drawingml/2006/main">
          <a:off x="50787" y="330195"/>
          <a:ext cx="1971645" cy="28226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s-ES" sz="1400" b="1" i="0" baseline="0">
              <a:solidFill>
                <a:schemeClr val="bg1">
                  <a:lumMod val="50000"/>
                </a:schemeClr>
              </a:solidFill>
              <a:latin typeface="Calibri"/>
            </a:rPr>
            <a:t>(</a:t>
          </a:r>
          <a:r>
            <a:rPr lang="es-ES" sz="1400" b="1" i="0" baseline="0">
              <a:solidFill>
                <a:schemeClr val="tx1">
                  <a:lumMod val="75000"/>
                  <a:lumOff val="25000"/>
                </a:schemeClr>
              </a:solidFill>
              <a:latin typeface="Calibri"/>
            </a:rPr>
            <a:t>Euros/Persona/día</a:t>
          </a:r>
          <a:r>
            <a:rPr lang="es-ES" sz="1400" b="1" i="0" baseline="0">
              <a:solidFill>
                <a:schemeClr val="bg1">
                  <a:lumMod val="50000"/>
                </a:schemeClr>
              </a:solidFill>
              <a:latin typeface="Calibri"/>
            </a:rPr>
            <a:t>)</a:t>
          </a:r>
          <a:endParaRPr lang="es-ES" sz="1400">
            <a:solidFill>
              <a:schemeClr val="bg1">
                <a:lumMod val="50000"/>
              </a:schemeClr>
            </a:solidFill>
          </a:endParaRPr>
        </a:p>
      </cdr:txBody>
    </cdr:sp>
  </cdr:relSizeAnchor>
  <cdr:relSizeAnchor xmlns:cdr="http://schemas.openxmlformats.org/drawingml/2006/chartDrawing">
    <cdr:from>
      <cdr:x>0</cdr:x>
      <cdr:y>0</cdr:y>
    </cdr:from>
    <cdr:to>
      <cdr:x>0.98286</cdr:x>
      <cdr:y>0.04799</cdr:y>
    </cdr:to>
    <cdr:sp macro="" textlink="Gasto!$B$3">
      <cdr:nvSpPr>
        <cdr:cNvPr id="28" name="1 CuadroTexto">
          <a:extLst xmlns:a="http://schemas.openxmlformats.org/drawingml/2006/main">
            <a:ext uri="{FF2B5EF4-FFF2-40B4-BE49-F238E27FC236}">
              <a16:creationId xmlns:a16="http://schemas.microsoft.com/office/drawing/2014/main" id="{10CE8157-A7CC-4162-9F81-CCD357F168EF}"/>
            </a:ext>
          </a:extLst>
        </cdr:cNvPr>
        <cdr:cNvSpPr txBox="1"/>
      </cdr:nvSpPr>
      <cdr:spPr>
        <a:xfrm xmlns:a="http://schemas.openxmlformats.org/drawingml/2006/main">
          <a:off x="0" y="0"/>
          <a:ext cx="7461308" cy="3175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8B100FE-CE2D-45F9-BF13-F2D07DA5A30F}" type="TxLink">
            <a:rPr lang="en-US" sz="1800" b="1" i="0" u="none" strike="noStrike">
              <a:solidFill>
                <a:schemeClr val="tx1">
                  <a:lumMod val="75000"/>
                  <a:lumOff val="25000"/>
                </a:schemeClr>
              </a:solidFill>
              <a:latin typeface="Calibri"/>
              <a:cs typeface="Arial"/>
            </a:rPr>
            <a:pPr/>
            <a:t>Gasto turístico </a:t>
          </a:fld>
          <a:endParaRPr lang="es-ES" sz="1600">
            <a:solidFill>
              <a:schemeClr val="tx1">
                <a:lumMod val="75000"/>
                <a:lumOff val="25000"/>
              </a:schemeClr>
            </a:solidFill>
          </a:endParaRPr>
        </a:p>
      </cdr:txBody>
    </cdr:sp>
  </cdr:relSizeAnchor>
  <cdr:relSizeAnchor xmlns:cdr="http://schemas.openxmlformats.org/drawingml/2006/chartDrawing">
    <cdr:from>
      <cdr:x>0.32214</cdr:x>
      <cdr:y>0.24409</cdr:y>
    </cdr:from>
    <cdr:to>
      <cdr:x>0.36953</cdr:x>
      <cdr:y>0.28086</cdr:y>
    </cdr:to>
    <cdr:sp macro="" textlink="Gasto!$O$12">
      <cdr:nvSpPr>
        <cdr:cNvPr id="3" name="Text Box 4">
          <a:extLst xmlns:a="http://schemas.openxmlformats.org/drawingml/2006/main">
            <a:ext uri="{FF2B5EF4-FFF2-40B4-BE49-F238E27FC236}">
              <a16:creationId xmlns:a16="http://schemas.microsoft.com/office/drawing/2014/main" id="{043A79E2-0334-415E-B7A0-4344B22460F1}"/>
            </a:ext>
          </a:extLst>
        </cdr:cNvPr>
        <cdr:cNvSpPr txBox="1">
          <a:spLocks xmlns:a="http://schemas.openxmlformats.org/drawingml/2006/main" noChangeArrowheads="1"/>
        </cdr:cNvSpPr>
      </cdr:nvSpPr>
      <cdr:spPr bwMode="auto">
        <a:xfrm xmlns:a="http://schemas.openxmlformats.org/drawingml/2006/main">
          <a:off x="2445505" y="1615088"/>
          <a:ext cx="359778" cy="243272"/>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6BF30079-EB3B-4702-817A-BB3E99C90982}" type="TxLink">
            <a:rPr lang="en-US" sz="1200" b="1" i="0" u="none" strike="noStrike" baseline="0">
              <a:solidFill>
                <a:srgbClr val="404040"/>
              </a:solidFill>
              <a:latin typeface="Calibri"/>
              <a:cs typeface="Arial" panose="020B0604020202020204" pitchFamily="34" charset="0"/>
            </a:rPr>
            <a:pPr algn="ctr" rtl="0">
              <a:defRPr sz="1000"/>
            </a:pPr>
            <a:t>5,7%</a:t>
          </a:fld>
          <a:endParaRPr lang="es-ES" sz="3200" b="1" i="0" u="none" strike="noStrike" baseline="0">
            <a:solidFill>
              <a:schemeClr val="tx1">
                <a:lumMod val="75000"/>
                <a:lumOff val="25000"/>
              </a:schemeClr>
            </a:solidFill>
            <a:latin typeface="+mn-lt"/>
            <a:cs typeface="Arial" panose="020B0604020202020204" pitchFamily="34" charset="0"/>
          </a:endParaRPr>
        </a:p>
      </cdr:txBody>
    </cdr:sp>
  </cdr:relSizeAnchor>
  <cdr:relSizeAnchor xmlns:cdr="http://schemas.openxmlformats.org/drawingml/2006/chartDrawing">
    <cdr:from>
      <cdr:x>0.60093</cdr:x>
      <cdr:y>0.20633</cdr:y>
    </cdr:from>
    <cdr:to>
      <cdr:x>0.65499</cdr:x>
      <cdr:y>0.24309</cdr:y>
    </cdr:to>
    <cdr:sp macro="" textlink="Gasto!$Q$12">
      <cdr:nvSpPr>
        <cdr:cNvPr id="4" name="Text Box 5">
          <a:extLst xmlns:a="http://schemas.openxmlformats.org/drawingml/2006/main">
            <a:ext uri="{FF2B5EF4-FFF2-40B4-BE49-F238E27FC236}">
              <a16:creationId xmlns:a16="http://schemas.microsoft.com/office/drawing/2014/main" id="{96AEBE39-DCCE-47F2-82AF-6A3393846AFA}"/>
            </a:ext>
          </a:extLst>
        </cdr:cNvPr>
        <cdr:cNvSpPr txBox="1">
          <a:spLocks xmlns:a="http://schemas.openxmlformats.org/drawingml/2006/main" noChangeArrowheads="1"/>
        </cdr:cNvSpPr>
      </cdr:nvSpPr>
      <cdr:spPr bwMode="auto">
        <a:xfrm xmlns:a="http://schemas.openxmlformats.org/drawingml/2006/main">
          <a:off x="4561887" y="1365253"/>
          <a:ext cx="410392" cy="243229"/>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6DF834EF-7FD6-4D49-BD14-EB65D85B81D0}" type="TxLink">
            <a:rPr lang="en-US" sz="1200" b="1" i="0" u="none" strike="noStrike" baseline="0">
              <a:solidFill>
                <a:srgbClr val="404040"/>
              </a:solidFill>
              <a:latin typeface="Calibri"/>
              <a:cs typeface="Arial"/>
            </a:rPr>
            <a:pPr algn="ctr" rtl="0">
              <a:defRPr sz="1000"/>
            </a:pPr>
            <a:t>1,7%</a:t>
          </a:fld>
          <a:endParaRPr lang="es-ES" sz="20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0.19217</cdr:x>
      <cdr:y>0.27898</cdr:y>
    </cdr:from>
    <cdr:to>
      <cdr:x>0.24001</cdr:x>
      <cdr:y>0.31575</cdr:y>
    </cdr:to>
    <cdr:sp macro="" textlink="Gasto!$N$12">
      <cdr:nvSpPr>
        <cdr:cNvPr id="5" name="Text Box 7">
          <a:extLst xmlns:a="http://schemas.openxmlformats.org/drawingml/2006/main">
            <a:ext uri="{FF2B5EF4-FFF2-40B4-BE49-F238E27FC236}">
              <a16:creationId xmlns:a16="http://schemas.microsoft.com/office/drawing/2014/main" id="{3A8C9D7C-19AE-491D-849C-D3A8BBA45BC6}"/>
            </a:ext>
          </a:extLst>
        </cdr:cNvPr>
        <cdr:cNvSpPr txBox="1">
          <a:spLocks xmlns:a="http://schemas.openxmlformats.org/drawingml/2006/main" noChangeArrowheads="1"/>
        </cdr:cNvSpPr>
      </cdr:nvSpPr>
      <cdr:spPr bwMode="auto">
        <a:xfrm xmlns:a="http://schemas.openxmlformats.org/drawingml/2006/main">
          <a:off x="1458809" y="1845935"/>
          <a:ext cx="363241" cy="243272"/>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913280A9-111B-470C-A90B-86DF708BC92A}" type="TxLink">
            <a:rPr lang="en-US" sz="1200" b="1" i="0" u="none" strike="noStrike" baseline="0">
              <a:solidFill>
                <a:srgbClr val="404040"/>
              </a:solidFill>
              <a:latin typeface="Calibri"/>
              <a:cs typeface="Arial"/>
            </a:rPr>
            <a:pPr algn="ctr" rtl="0">
              <a:defRPr sz="1000"/>
            </a:pPr>
            <a:t>3,3%</a:t>
          </a:fld>
          <a:endParaRPr lang="es-ES" sz="3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0.76615</cdr:x>
      <cdr:y>0.52947</cdr:y>
    </cdr:from>
    <cdr:to>
      <cdr:x>0.82426</cdr:x>
      <cdr:y>0.56624</cdr:y>
    </cdr:to>
    <cdr:sp macro="" textlink="Gasto!$R$13">
      <cdr:nvSpPr>
        <cdr:cNvPr id="6" name="Text Box 11">
          <a:extLst xmlns:a="http://schemas.openxmlformats.org/drawingml/2006/main">
            <a:ext uri="{FF2B5EF4-FFF2-40B4-BE49-F238E27FC236}">
              <a16:creationId xmlns:a16="http://schemas.microsoft.com/office/drawing/2014/main" id="{70732437-6B06-4699-ACC3-FB6417C48978}"/>
            </a:ext>
          </a:extLst>
        </cdr:cNvPr>
        <cdr:cNvSpPr txBox="1">
          <a:spLocks xmlns:a="http://schemas.openxmlformats.org/drawingml/2006/main" noChangeArrowheads="1"/>
        </cdr:cNvSpPr>
      </cdr:nvSpPr>
      <cdr:spPr bwMode="auto">
        <a:xfrm xmlns:a="http://schemas.openxmlformats.org/drawingml/2006/main">
          <a:off x="5816142" y="3503314"/>
          <a:ext cx="441138"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0DB3B3A2-0CFA-4B6B-A136-658220CCF79F}" type="TxLink">
            <a:rPr lang="en-US" sz="1200" b="1" i="0" u="none" strike="noStrike" baseline="0">
              <a:solidFill>
                <a:srgbClr val="404040"/>
              </a:solidFill>
              <a:latin typeface="Calibri"/>
              <a:cs typeface="Arial" panose="020B0604020202020204" pitchFamily="34" charset="0"/>
            </a:rPr>
            <a:pPr algn="ctr" rtl="0">
              <a:defRPr sz="1000"/>
            </a:pPr>
            <a:t>-0,2%</a:t>
          </a:fld>
          <a:endParaRPr lang="es-ES" sz="1200" b="1" i="0" u="none" strike="noStrike" baseline="0">
            <a:solidFill>
              <a:schemeClr val="tx1">
                <a:lumMod val="75000"/>
                <a:lumOff val="2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0.32588</cdr:x>
      <cdr:y>0.55061</cdr:y>
    </cdr:from>
    <cdr:to>
      <cdr:x>0.37993</cdr:x>
      <cdr:y>0.58737</cdr:y>
    </cdr:to>
    <cdr:sp macro="" textlink="Gasto!$O$13">
      <cdr:nvSpPr>
        <cdr:cNvPr id="7" name="Text Box 12">
          <a:extLst xmlns:a="http://schemas.openxmlformats.org/drawingml/2006/main">
            <a:ext uri="{FF2B5EF4-FFF2-40B4-BE49-F238E27FC236}">
              <a16:creationId xmlns:a16="http://schemas.microsoft.com/office/drawing/2014/main" id="{AA62CA06-9D6C-4DD7-A6CF-D5E665B4574A}"/>
            </a:ext>
          </a:extLst>
        </cdr:cNvPr>
        <cdr:cNvSpPr txBox="1">
          <a:spLocks xmlns:a="http://schemas.openxmlformats.org/drawingml/2006/main" noChangeArrowheads="1"/>
        </cdr:cNvSpPr>
      </cdr:nvSpPr>
      <cdr:spPr bwMode="auto">
        <a:xfrm xmlns:a="http://schemas.openxmlformats.org/drawingml/2006/main">
          <a:off x="2473897" y="3643245"/>
          <a:ext cx="410317" cy="243229"/>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A6839294-148D-4027-AFF3-9EBA6537E999}" type="TxLink">
            <a:rPr lang="en-US" sz="1200" b="1" i="0" u="none" strike="noStrike" baseline="0">
              <a:solidFill>
                <a:srgbClr val="404040"/>
              </a:solidFill>
              <a:latin typeface="Calibri"/>
              <a:cs typeface="Arial"/>
            </a:rPr>
            <a:pPr algn="ctr" rtl="0">
              <a:defRPr sz="1000"/>
            </a:pPr>
            <a:t>0,7%</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0.47581</cdr:x>
      <cdr:y>0.55295</cdr:y>
    </cdr:from>
    <cdr:to>
      <cdr:x>0.52986</cdr:x>
      <cdr:y>0.58971</cdr:y>
    </cdr:to>
    <cdr:sp macro="" textlink="Gasto!$P$13">
      <cdr:nvSpPr>
        <cdr:cNvPr id="8" name="Text Box 13">
          <a:extLst xmlns:a="http://schemas.openxmlformats.org/drawingml/2006/main">
            <a:ext uri="{FF2B5EF4-FFF2-40B4-BE49-F238E27FC236}">
              <a16:creationId xmlns:a16="http://schemas.microsoft.com/office/drawing/2014/main" id="{74E34AE4-9A5B-43C2-BF37-18989A7C23F9}"/>
            </a:ext>
          </a:extLst>
        </cdr:cNvPr>
        <cdr:cNvSpPr txBox="1">
          <a:spLocks xmlns:a="http://schemas.openxmlformats.org/drawingml/2006/main" noChangeArrowheads="1"/>
        </cdr:cNvSpPr>
      </cdr:nvSpPr>
      <cdr:spPr bwMode="auto">
        <a:xfrm xmlns:a="http://schemas.openxmlformats.org/drawingml/2006/main">
          <a:off x="3612111" y="3658712"/>
          <a:ext cx="410316"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48A7E1D3-7696-49C6-A1D9-C15534E33CC3}" type="TxLink">
            <a:rPr lang="en-US" sz="1200" b="1" i="0" u="none" strike="noStrike" baseline="0">
              <a:solidFill>
                <a:srgbClr val="404040"/>
              </a:solidFill>
              <a:latin typeface="Calibri"/>
              <a:cs typeface="Arial"/>
            </a:rPr>
            <a:pPr algn="ctr" rtl="0">
              <a:defRPr sz="1000"/>
            </a:pPr>
            <a:t>0,0%</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0.89477</cdr:x>
      <cdr:y>0.1935</cdr:y>
    </cdr:from>
    <cdr:to>
      <cdr:x>0.95289</cdr:x>
      <cdr:y>0.23026</cdr:y>
    </cdr:to>
    <cdr:sp macro="" textlink="Gasto!$S$12">
      <cdr:nvSpPr>
        <cdr:cNvPr id="9" name="Text Box 7">
          <a:extLst xmlns:a="http://schemas.openxmlformats.org/drawingml/2006/main">
            <a:ext uri="{FF2B5EF4-FFF2-40B4-BE49-F238E27FC236}">
              <a16:creationId xmlns:a16="http://schemas.microsoft.com/office/drawing/2014/main" id="{5470A13E-DC30-4595-BD97-59723CB787A9}"/>
            </a:ext>
          </a:extLst>
        </cdr:cNvPr>
        <cdr:cNvSpPr txBox="1">
          <a:spLocks xmlns:a="http://schemas.openxmlformats.org/drawingml/2006/main" noChangeArrowheads="1"/>
        </cdr:cNvSpPr>
      </cdr:nvSpPr>
      <cdr:spPr bwMode="auto">
        <a:xfrm xmlns:a="http://schemas.openxmlformats.org/drawingml/2006/main">
          <a:off x="6792595" y="1280339"/>
          <a:ext cx="441214"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81FA70EE-21B1-48A6-8633-EFF0E6D58CE5}" type="TxLink">
            <a:rPr lang="en-US" sz="1200" b="1" i="0" u="none" strike="noStrike" baseline="0">
              <a:solidFill>
                <a:srgbClr val="404040"/>
              </a:solidFill>
              <a:latin typeface="Calibri"/>
              <a:cs typeface="Arial"/>
            </a:rPr>
            <a:pPr algn="ctr" rtl="0">
              <a:defRPr sz="1000"/>
            </a:pPr>
            <a:t>3,2%</a:t>
          </a:fld>
          <a:endParaRPr lang="es-ES" sz="3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0.18362</cdr:x>
      <cdr:y>0.55027</cdr:y>
    </cdr:from>
    <cdr:to>
      <cdr:x>0.23768</cdr:x>
      <cdr:y>0.58703</cdr:y>
    </cdr:to>
    <cdr:sp macro="" textlink="Gasto!$N$13">
      <cdr:nvSpPr>
        <cdr:cNvPr id="10" name="Text Box 13">
          <a:extLst xmlns:a="http://schemas.openxmlformats.org/drawingml/2006/main">
            <a:ext uri="{FF2B5EF4-FFF2-40B4-BE49-F238E27FC236}">
              <a16:creationId xmlns:a16="http://schemas.microsoft.com/office/drawing/2014/main" id="{A7422020-FC51-452B-B61C-3E2ABAC195B2}"/>
            </a:ext>
          </a:extLst>
        </cdr:cNvPr>
        <cdr:cNvSpPr txBox="1">
          <a:spLocks xmlns:a="http://schemas.openxmlformats.org/drawingml/2006/main" noChangeArrowheads="1"/>
        </cdr:cNvSpPr>
      </cdr:nvSpPr>
      <cdr:spPr bwMode="auto">
        <a:xfrm xmlns:a="http://schemas.openxmlformats.org/drawingml/2006/main">
          <a:off x="1393959" y="3640970"/>
          <a:ext cx="410393"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7433BF51-F088-4BB8-B74D-FBB11BDF4E09}" type="TxLink">
            <a:rPr lang="en-US" sz="1200" b="1" i="0" u="none" strike="noStrike" baseline="0">
              <a:solidFill>
                <a:srgbClr val="404040"/>
              </a:solidFill>
              <a:latin typeface="Calibri"/>
              <a:cs typeface="Arial"/>
            </a:rPr>
            <a:pPr algn="ctr" rtl="0">
              <a:defRPr sz="1000"/>
            </a:pPr>
            <a:t>0,4%</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0.6238</cdr:x>
      <cdr:y>0.54658</cdr:y>
    </cdr:from>
    <cdr:to>
      <cdr:x>0.67786</cdr:x>
      <cdr:y>0.58334</cdr:y>
    </cdr:to>
    <cdr:sp macro="" textlink="Gasto!$Q$13">
      <cdr:nvSpPr>
        <cdr:cNvPr id="11" name="Text Box 13">
          <a:extLst xmlns:a="http://schemas.openxmlformats.org/drawingml/2006/main">
            <a:ext uri="{FF2B5EF4-FFF2-40B4-BE49-F238E27FC236}">
              <a16:creationId xmlns:a16="http://schemas.microsoft.com/office/drawing/2014/main" id="{BDECEF01-6320-44F8-800D-8F2B54598437}"/>
            </a:ext>
          </a:extLst>
        </cdr:cNvPr>
        <cdr:cNvSpPr txBox="1">
          <a:spLocks xmlns:a="http://schemas.openxmlformats.org/drawingml/2006/main" noChangeArrowheads="1"/>
        </cdr:cNvSpPr>
      </cdr:nvSpPr>
      <cdr:spPr bwMode="auto">
        <a:xfrm xmlns:a="http://schemas.openxmlformats.org/drawingml/2006/main">
          <a:off x="4735494" y="3616576"/>
          <a:ext cx="410392"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5A1769B7-FA8F-4E4D-97E4-14BE68143EA8}" type="TxLink">
            <a:rPr lang="en-US" sz="1200" b="1" i="0" u="none" strike="noStrike" baseline="0">
              <a:solidFill>
                <a:srgbClr val="404040"/>
              </a:solidFill>
              <a:latin typeface="Calibri"/>
              <a:cs typeface="Arial"/>
            </a:rPr>
            <a:pPr algn="ctr" rtl="0">
              <a:defRPr sz="1000"/>
            </a:pPr>
            <a:t>4,3%</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0.06247</cdr:x>
      <cdr:y>0.28711</cdr:y>
    </cdr:from>
    <cdr:to>
      <cdr:x>0.11607</cdr:x>
      <cdr:y>0.32388</cdr:y>
    </cdr:to>
    <cdr:sp macro="" textlink="Gasto!$M$12">
      <cdr:nvSpPr>
        <cdr:cNvPr id="17" name="Text Box 7">
          <a:extLst xmlns:a="http://schemas.openxmlformats.org/drawingml/2006/main">
            <a:ext uri="{FF2B5EF4-FFF2-40B4-BE49-F238E27FC236}">
              <a16:creationId xmlns:a16="http://schemas.microsoft.com/office/drawing/2014/main" id="{77F11727-4DBF-4B4A-9359-2BDBABDF92EB}"/>
            </a:ext>
          </a:extLst>
        </cdr:cNvPr>
        <cdr:cNvSpPr txBox="1">
          <a:spLocks xmlns:a="http://schemas.openxmlformats.org/drawingml/2006/main" noChangeArrowheads="1"/>
        </cdr:cNvSpPr>
      </cdr:nvSpPr>
      <cdr:spPr bwMode="auto">
        <a:xfrm xmlns:a="http://schemas.openxmlformats.org/drawingml/2006/main">
          <a:off x="474224" y="1899752"/>
          <a:ext cx="406907" cy="243272"/>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F406ABBA-86CC-4618-A0B5-B286E6006C3D}" type="TxLink">
            <a:rPr lang="en-US" sz="1200" b="1" i="0" u="none" strike="noStrike" baseline="0">
              <a:solidFill>
                <a:srgbClr val="404040"/>
              </a:solidFill>
              <a:latin typeface="Calibri"/>
              <a:cs typeface="Arial"/>
            </a:rPr>
            <a:pPr algn="ctr" rtl="0">
              <a:defRPr sz="1000"/>
            </a:pPr>
            <a:t>-4,4%</a:t>
          </a:fld>
          <a:endParaRPr lang="es-ES" sz="4800" b="1" i="0" u="none" strike="noStrike" baseline="0">
            <a:solidFill>
              <a:schemeClr val="tx1">
                <a:lumMod val="75000"/>
                <a:lumOff val="25000"/>
              </a:schemeClr>
            </a:solidFill>
            <a:latin typeface="+mn-lt"/>
            <a:cs typeface="Arial"/>
          </a:endParaRPr>
        </a:p>
      </cdr:txBody>
    </cdr:sp>
  </cdr:relSizeAnchor>
  <cdr:relSizeAnchor xmlns:cdr="http://schemas.openxmlformats.org/drawingml/2006/chartDrawing">
    <cdr:from>
      <cdr:x>0.44179</cdr:x>
      <cdr:y>0.22263</cdr:y>
    </cdr:from>
    <cdr:to>
      <cdr:x>0.49584</cdr:x>
      <cdr:y>0.2594</cdr:y>
    </cdr:to>
    <cdr:sp macro="" textlink="Gasto!$P$12">
      <cdr:nvSpPr>
        <cdr:cNvPr id="29" name="Text Box 4">
          <a:extLst xmlns:a="http://schemas.openxmlformats.org/drawingml/2006/main">
            <a:ext uri="{FF2B5EF4-FFF2-40B4-BE49-F238E27FC236}">
              <a16:creationId xmlns:a16="http://schemas.microsoft.com/office/drawing/2014/main" id="{CD89F96B-D85C-4C7F-A4AD-9C0825A3B2DA}"/>
            </a:ext>
          </a:extLst>
        </cdr:cNvPr>
        <cdr:cNvSpPr txBox="1">
          <a:spLocks xmlns:a="http://schemas.openxmlformats.org/drawingml/2006/main" noChangeArrowheads="1"/>
        </cdr:cNvSpPr>
      </cdr:nvSpPr>
      <cdr:spPr bwMode="auto">
        <a:xfrm xmlns:a="http://schemas.openxmlformats.org/drawingml/2006/main">
          <a:off x="3353842" y="1473072"/>
          <a:ext cx="410316"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00FB4A41-0562-4831-8CAA-5B9F47F68C6E}" type="TxLink">
            <a:rPr lang="en-US" sz="1200" b="1" i="0" u="none" strike="noStrike" baseline="0">
              <a:solidFill>
                <a:srgbClr val="404040"/>
              </a:solidFill>
              <a:latin typeface="Calibri"/>
              <a:cs typeface="Arial" panose="020B0604020202020204" pitchFamily="34" charset="0"/>
            </a:rPr>
            <a:pPr algn="ctr" rtl="0">
              <a:defRPr sz="1000"/>
            </a:pPr>
            <a:t>3,6%</a:t>
          </a:fld>
          <a:endParaRPr lang="es-ES" sz="2000" b="1" i="0" u="none" strike="noStrike" baseline="0">
            <a:solidFill>
              <a:schemeClr val="tx1">
                <a:lumMod val="75000"/>
                <a:lumOff val="25000"/>
              </a:schemeClr>
            </a:solidFill>
            <a:latin typeface="+mn-lt"/>
            <a:cs typeface="Arial" panose="020B0604020202020204" pitchFamily="34" charset="0"/>
          </a:endParaRPr>
        </a:p>
      </cdr:txBody>
    </cdr:sp>
  </cdr:relSizeAnchor>
  <cdr:relSizeAnchor xmlns:cdr="http://schemas.openxmlformats.org/drawingml/2006/chartDrawing">
    <cdr:from>
      <cdr:x>0.90756</cdr:x>
      <cdr:y>0.53476</cdr:y>
    </cdr:from>
    <cdr:to>
      <cdr:x>0.97406</cdr:x>
      <cdr:y>0.57153</cdr:y>
    </cdr:to>
    <cdr:sp macro="" textlink="Gasto!$S$13">
      <cdr:nvSpPr>
        <cdr:cNvPr id="30" name="Text Box 11">
          <a:extLst xmlns:a="http://schemas.openxmlformats.org/drawingml/2006/main">
            <a:ext uri="{FF2B5EF4-FFF2-40B4-BE49-F238E27FC236}">
              <a16:creationId xmlns:a16="http://schemas.microsoft.com/office/drawing/2014/main" id="{B2E7F1DD-4A43-4C47-9BF0-E8F1CAE35FDA}"/>
            </a:ext>
          </a:extLst>
        </cdr:cNvPr>
        <cdr:cNvSpPr txBox="1">
          <a:spLocks xmlns:a="http://schemas.openxmlformats.org/drawingml/2006/main" noChangeArrowheads="1"/>
        </cdr:cNvSpPr>
      </cdr:nvSpPr>
      <cdr:spPr bwMode="auto">
        <a:xfrm xmlns:a="http://schemas.openxmlformats.org/drawingml/2006/main">
          <a:off x="6889707" y="3538355"/>
          <a:ext cx="504830"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squar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ABD499A8-1253-4E4C-BD62-CAB43BC994C0}" type="TxLink">
            <a:rPr lang="en-US" sz="1200" b="1" i="0" u="none" strike="noStrike" baseline="0">
              <a:solidFill>
                <a:srgbClr val="404040"/>
              </a:solidFill>
              <a:latin typeface="Calibri"/>
              <a:cs typeface="Arial" panose="020B0604020202020204" pitchFamily="34" charset="0"/>
            </a:rPr>
            <a:pPr algn="ctr" rtl="0">
              <a:defRPr sz="1000"/>
            </a:pPr>
            <a:t>1,9%</a:t>
          </a:fld>
          <a:endParaRPr lang="es-ES" sz="1200" b="1" i="0" u="none" strike="noStrike" baseline="0">
            <a:solidFill>
              <a:schemeClr val="tx1">
                <a:lumMod val="75000"/>
                <a:lumOff val="2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0.14819</cdr:y>
    </cdr:from>
    <cdr:to>
      <cdr:x>1</cdr:x>
      <cdr:y>0.14819</cdr:y>
    </cdr:to>
    <cdr:cxnSp macro="">
      <cdr:nvCxnSpPr>
        <cdr:cNvPr id="32" name="1 Conector recto">
          <a:extLst xmlns:a="http://schemas.openxmlformats.org/drawingml/2006/main">
            <a:ext uri="{FF2B5EF4-FFF2-40B4-BE49-F238E27FC236}">
              <a16:creationId xmlns:a16="http://schemas.microsoft.com/office/drawing/2014/main" id="{6FA89382-E82E-4E2B-9E98-7A20F5D21E14}"/>
            </a:ext>
          </a:extLst>
        </cdr:cNvPr>
        <cdr:cNvCxnSpPr/>
      </cdr:nvCxnSpPr>
      <cdr:spPr>
        <a:xfrm xmlns:a="http://schemas.openxmlformats.org/drawingml/2006/main" flipV="1">
          <a:off x="0" y="980553"/>
          <a:ext cx="759142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0.00669</cdr:x>
      <cdr:y>0.0499</cdr:y>
    </cdr:from>
    <cdr:to>
      <cdr:x>0.26641</cdr:x>
      <cdr:y>0.09256</cdr:y>
    </cdr:to>
    <cdr:sp macro="" textlink="">
      <cdr:nvSpPr>
        <cdr:cNvPr id="38" name="3 CuadroTexto">
          <a:extLst xmlns:a="http://schemas.openxmlformats.org/drawingml/2006/main">
            <a:ext uri="{FF2B5EF4-FFF2-40B4-BE49-F238E27FC236}">
              <a16:creationId xmlns:a16="http://schemas.microsoft.com/office/drawing/2014/main" id="{7E648D46-C121-4D3C-9F10-85CBFC1CE1F0}"/>
            </a:ext>
          </a:extLst>
        </cdr:cNvPr>
        <cdr:cNvSpPr txBox="1"/>
      </cdr:nvSpPr>
      <cdr:spPr>
        <a:xfrm xmlns:a="http://schemas.openxmlformats.org/drawingml/2006/main">
          <a:off x="50787" y="330195"/>
          <a:ext cx="1971645" cy="28226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s-ES" sz="1400" b="1" i="0" baseline="0">
              <a:solidFill>
                <a:schemeClr val="bg1">
                  <a:lumMod val="50000"/>
                </a:schemeClr>
              </a:solidFill>
              <a:latin typeface="Calibri"/>
            </a:rPr>
            <a:t>(</a:t>
          </a:r>
          <a:r>
            <a:rPr lang="es-ES" sz="1400" b="1" i="0" baseline="0">
              <a:solidFill>
                <a:schemeClr val="tx1">
                  <a:lumMod val="75000"/>
                  <a:lumOff val="25000"/>
                </a:schemeClr>
              </a:solidFill>
              <a:latin typeface="Calibri"/>
            </a:rPr>
            <a:t>Euros/Persona/día</a:t>
          </a:r>
          <a:r>
            <a:rPr lang="es-ES" sz="1400" b="1" i="0" baseline="0">
              <a:solidFill>
                <a:schemeClr val="bg1">
                  <a:lumMod val="50000"/>
                </a:schemeClr>
              </a:solidFill>
              <a:latin typeface="Calibri"/>
            </a:rPr>
            <a:t>)</a:t>
          </a:r>
          <a:endParaRPr lang="es-ES" sz="1400">
            <a:solidFill>
              <a:schemeClr val="bg1">
                <a:lumMod val="50000"/>
              </a:schemeClr>
            </a:solidFill>
          </a:endParaRPr>
        </a:p>
      </cdr:txBody>
    </cdr:sp>
  </cdr:relSizeAnchor>
  <cdr:relSizeAnchor xmlns:cdr="http://schemas.openxmlformats.org/drawingml/2006/chartDrawing">
    <cdr:from>
      <cdr:x>0</cdr:x>
      <cdr:y>0</cdr:y>
    </cdr:from>
    <cdr:to>
      <cdr:x>0.98286</cdr:x>
      <cdr:y>0.04799</cdr:y>
    </cdr:to>
    <cdr:sp macro="" textlink="Gasto!$B$3">
      <cdr:nvSpPr>
        <cdr:cNvPr id="39" name="1 CuadroTexto">
          <a:extLst xmlns:a="http://schemas.openxmlformats.org/drawingml/2006/main">
            <a:ext uri="{FF2B5EF4-FFF2-40B4-BE49-F238E27FC236}">
              <a16:creationId xmlns:a16="http://schemas.microsoft.com/office/drawing/2014/main" id="{47773C4D-5278-4AA8-B082-FCE4C6D1DA50}"/>
            </a:ext>
          </a:extLst>
        </cdr:cNvPr>
        <cdr:cNvSpPr txBox="1"/>
      </cdr:nvSpPr>
      <cdr:spPr>
        <a:xfrm xmlns:a="http://schemas.openxmlformats.org/drawingml/2006/main">
          <a:off x="0" y="0"/>
          <a:ext cx="7461308" cy="3175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8B100FE-CE2D-45F9-BF13-F2D07DA5A30F}" type="TxLink">
            <a:rPr lang="en-US" sz="1800" b="1" i="0" u="none" strike="noStrike">
              <a:solidFill>
                <a:schemeClr val="tx1">
                  <a:lumMod val="75000"/>
                  <a:lumOff val="25000"/>
                </a:schemeClr>
              </a:solidFill>
              <a:latin typeface="Calibri"/>
              <a:cs typeface="Arial"/>
            </a:rPr>
            <a:pPr/>
            <a:t>Gasto turístico </a:t>
          </a:fld>
          <a:endParaRPr lang="es-ES" sz="1600">
            <a:solidFill>
              <a:schemeClr val="tx1">
                <a:lumMod val="75000"/>
                <a:lumOff val="25000"/>
              </a:schemeClr>
            </a:solidFill>
          </a:endParaRPr>
        </a:p>
      </cdr:txBody>
    </cdr:sp>
  </cdr:relSizeAnchor>
</c:userShapes>
</file>

<file path=xl/drawings/drawing88.xml><?xml version="1.0" encoding="utf-8"?>
<c:userShapes xmlns:c="http://schemas.openxmlformats.org/drawingml/2006/chart">
  <cdr:relSizeAnchor xmlns:cdr="http://schemas.openxmlformats.org/drawingml/2006/chartDrawing">
    <cdr:from>
      <cdr:x>0.00049</cdr:x>
      <cdr:y>0.17018</cdr:y>
    </cdr:from>
    <cdr:to>
      <cdr:x>1</cdr:x>
      <cdr:y>0.17018</cdr:y>
    </cdr:to>
    <cdr:cxnSp macro="">
      <cdr:nvCxnSpPr>
        <cdr:cNvPr id="3" name="2 Conector recto">
          <a:extLst xmlns:a="http://schemas.openxmlformats.org/drawingml/2006/main">
            <a:ext uri="{FF2B5EF4-FFF2-40B4-BE49-F238E27FC236}">
              <a16:creationId xmlns:a16="http://schemas.microsoft.com/office/drawing/2014/main" id="{569D1B3E-0726-422A-831F-2AA1E7C54EF5}"/>
            </a:ext>
          </a:extLst>
        </cdr:cNvPr>
        <cdr:cNvCxnSpPr/>
      </cdr:nvCxnSpPr>
      <cdr:spPr>
        <a:xfrm xmlns:a="http://schemas.openxmlformats.org/drawingml/2006/main">
          <a:off x="3948" y="898011"/>
          <a:ext cx="8054202" cy="0"/>
        </a:xfrm>
        <a:prstGeom xmlns:a="http://schemas.openxmlformats.org/drawingml/2006/main" prst="line">
          <a:avLst/>
        </a:prstGeom>
        <a:ln xmlns:a="http://schemas.openxmlformats.org/drawingml/2006/main" w="19050"/>
      </cdr:spPr>
      <cdr:style>
        <a:lnRef xmlns:a="http://schemas.openxmlformats.org/drawingml/2006/main" idx="1">
          <a:schemeClr val="accent6"/>
        </a:lnRef>
        <a:fillRef xmlns:a="http://schemas.openxmlformats.org/drawingml/2006/main" idx="0">
          <a:schemeClr val="accent6"/>
        </a:fillRef>
        <a:effectRef xmlns:a="http://schemas.openxmlformats.org/drawingml/2006/main" idx="0">
          <a:schemeClr val="accent6"/>
        </a:effectRef>
        <a:fontRef xmlns:a="http://schemas.openxmlformats.org/drawingml/2006/main" idx="minor">
          <a:schemeClr val="tx1"/>
        </a:fontRef>
      </cdr:style>
    </cdr:cxnSp>
  </cdr:relSizeAnchor>
  <cdr:relSizeAnchor xmlns:cdr="http://schemas.openxmlformats.org/drawingml/2006/chartDrawing">
    <cdr:from>
      <cdr:x>0</cdr:x>
      <cdr:y>0.95718</cdr:y>
    </cdr:from>
    <cdr:to>
      <cdr:x>0.99951</cdr:x>
      <cdr:y>0.95718</cdr:y>
    </cdr:to>
    <cdr:cxnSp macro="">
      <cdr:nvCxnSpPr>
        <cdr:cNvPr id="4" name="1 Conector recto">
          <a:extLst xmlns:a="http://schemas.openxmlformats.org/drawingml/2006/main">
            <a:ext uri="{FF2B5EF4-FFF2-40B4-BE49-F238E27FC236}">
              <a16:creationId xmlns:a16="http://schemas.microsoft.com/office/drawing/2014/main" id="{583AA24B-58E2-4A67-A0A4-54DA1510C267}"/>
            </a:ext>
          </a:extLst>
        </cdr:cNvPr>
        <cdr:cNvCxnSpPr/>
      </cdr:nvCxnSpPr>
      <cdr:spPr>
        <a:xfrm xmlns:a="http://schemas.openxmlformats.org/drawingml/2006/main" flipV="1">
          <a:off x="0" y="5050895"/>
          <a:ext cx="8054202" cy="0"/>
        </a:xfrm>
        <a:prstGeom xmlns:a="http://schemas.openxmlformats.org/drawingml/2006/main" prst="line">
          <a:avLst/>
        </a:prstGeom>
        <a:ln xmlns:a="http://schemas.openxmlformats.org/drawingml/2006/main" w="9525">
          <a:solidFill>
            <a:schemeClr val="bg1">
              <a:lumMod val="75000"/>
            </a:schemeClr>
          </a:solidFill>
        </a:ln>
      </cdr:spPr>
      <cdr:style>
        <a:lnRef xmlns:a="http://schemas.openxmlformats.org/drawingml/2006/main" idx="1">
          <a:schemeClr val="accent6"/>
        </a:lnRef>
        <a:fillRef xmlns:a="http://schemas.openxmlformats.org/drawingml/2006/main" idx="0">
          <a:schemeClr val="accent6"/>
        </a:fillRef>
        <a:effectRef xmlns:a="http://schemas.openxmlformats.org/drawingml/2006/main" idx="0">
          <a:schemeClr val="accent6"/>
        </a:effectRef>
        <a:fontRef xmlns:a="http://schemas.openxmlformats.org/drawingml/2006/main" idx="minor">
          <a:schemeClr val="tx1"/>
        </a:fontRef>
      </cdr:style>
    </cdr:cxnSp>
  </cdr:relSizeAnchor>
  <cdr:relSizeAnchor xmlns:cdr="http://schemas.openxmlformats.org/drawingml/2006/chartDrawing">
    <cdr:from>
      <cdr:x>0</cdr:x>
      <cdr:y>0.96297</cdr:y>
    </cdr:from>
    <cdr:to>
      <cdr:x>0.47603</cdr:x>
      <cdr:y>0.9937</cdr:y>
    </cdr:to>
    <cdr:sp macro="" textlink="">
      <cdr:nvSpPr>
        <cdr:cNvPr id="5" name="Text Box 1">
          <a:extLst xmlns:a="http://schemas.openxmlformats.org/drawingml/2006/main">
            <a:ext uri="{FF2B5EF4-FFF2-40B4-BE49-F238E27FC236}">
              <a16:creationId xmlns:a16="http://schemas.microsoft.com/office/drawing/2014/main" id="{F3F9E4CA-7117-47CE-9707-07EF1FCA6A19}"/>
            </a:ext>
          </a:extLst>
        </cdr:cNvPr>
        <cdr:cNvSpPr txBox="1">
          <a:spLocks xmlns:a="http://schemas.openxmlformats.org/drawingml/2006/main" noChangeArrowheads="1"/>
        </cdr:cNvSpPr>
      </cdr:nvSpPr>
      <cdr:spPr bwMode="auto">
        <a:xfrm xmlns:a="http://schemas.openxmlformats.org/drawingml/2006/main">
          <a:off x="0" y="508144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userShapes>
</file>

<file path=xl/drawings/drawing89.xml><?xml version="1.0" encoding="utf-8"?>
<xdr:wsDr xmlns:xdr="http://schemas.openxmlformats.org/drawingml/2006/spreadsheetDrawing" xmlns:a="http://schemas.openxmlformats.org/drawingml/2006/main">
  <xdr:twoCellAnchor editAs="oneCell">
    <xdr:from>
      <xdr:col>1</xdr:col>
      <xdr:colOff>628650</xdr:colOff>
      <xdr:row>26</xdr:row>
      <xdr:rowOff>123826</xdr:rowOff>
    </xdr:from>
    <xdr:to>
      <xdr:col>11</xdr:col>
      <xdr:colOff>501649</xdr:colOff>
      <xdr:row>81</xdr:row>
      <xdr:rowOff>47625</xdr:rowOff>
    </xdr:to>
    <xdr:graphicFrame macro="">
      <xdr:nvGraphicFramePr>
        <xdr:cNvPr id="2" name="1 Gráfico">
          <a:extLst>
            <a:ext uri="{FF2B5EF4-FFF2-40B4-BE49-F238E27FC236}">
              <a16:creationId xmlns:a16="http://schemas.microsoft.com/office/drawing/2014/main" id="{00000000-0008-0000-2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28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123824</xdr:colOff>
      <xdr:row>25</xdr:row>
      <xdr:rowOff>95250</xdr:rowOff>
    </xdr:from>
    <xdr:to>
      <xdr:col>34</xdr:col>
      <xdr:colOff>495299</xdr:colOff>
      <xdr:row>80</xdr:row>
      <xdr:rowOff>19049</xdr:rowOff>
    </xdr:to>
    <xdr:graphicFrame macro="">
      <xdr:nvGraphicFramePr>
        <xdr:cNvPr id="5" name="1 Gráfico">
          <a:extLst>
            <a:ext uri="{FF2B5EF4-FFF2-40B4-BE49-F238E27FC236}">
              <a16:creationId xmlns:a16="http://schemas.microsoft.com/office/drawing/2014/main" id="{00000000-0008-0000-2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1060450</xdr:colOff>
      <xdr:row>34</xdr:row>
      <xdr:rowOff>3175</xdr:rowOff>
    </xdr:from>
    <xdr:to>
      <xdr:col>10</xdr:col>
      <xdr:colOff>400236</xdr:colOff>
      <xdr:row>63</xdr:row>
      <xdr:rowOff>95250</xdr:rowOff>
    </xdr:to>
    <xdr:graphicFrame macro="">
      <xdr:nvGraphicFramePr>
        <xdr:cNvPr id="3" name="4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5 Imagen">
          <a:hlinkClick xmlns:r="http://schemas.openxmlformats.org/officeDocument/2006/relationships" r:id="rId2" tooltip="Ir a Indice"/>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6 Imagen" descr="https://encrypted-tbn3.gstatic.com/images?q=tbn:ANd9GcS9dv_h_mgRl4NU7cIhTzv3MoOn0ZiT6qdeiJWxJuzUuUnUnoR-">
          <a:hlinkClick xmlns:r="http://schemas.openxmlformats.org/officeDocument/2006/relationships" r:id="rId2" tooltip="Ir al índice"/>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0.xml><?xml version="1.0" encoding="utf-8"?>
<c:userShapes xmlns:c="http://schemas.openxmlformats.org/drawingml/2006/chart">
  <cdr:relSizeAnchor xmlns:cdr="http://schemas.openxmlformats.org/drawingml/2006/chartDrawing">
    <cdr:from>
      <cdr:x>0</cdr:x>
      <cdr:y>0.9758</cdr:y>
    </cdr:from>
    <cdr:to>
      <cdr:x>0.65116</cdr:x>
      <cdr:y>0.99416</cdr:y>
    </cdr:to>
    <cdr:sp macro="" textlink="">
      <cdr:nvSpPr>
        <cdr:cNvPr id="2" name="Text Box 1">
          <a:extLst xmlns:a="http://schemas.openxmlformats.org/drawingml/2006/main">
            <a:ext uri="{FF2B5EF4-FFF2-40B4-BE49-F238E27FC236}">
              <a16:creationId xmlns:a16="http://schemas.microsoft.com/office/drawing/2014/main" id="{CBEBB57A-0462-4295-999A-3C48233386F0}"/>
            </a:ext>
          </a:extLst>
        </cdr:cNvPr>
        <cdr:cNvSpPr txBox="1">
          <a:spLocks xmlns:a="http://schemas.openxmlformats.org/drawingml/2006/main" noChangeArrowheads="1"/>
        </cdr:cNvSpPr>
      </cdr:nvSpPr>
      <cdr:spPr bwMode="auto">
        <a:xfrm xmlns:a="http://schemas.openxmlformats.org/drawingml/2006/main">
          <a:off x="0" y="86159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B7FBD7A5-BAE3-41BB-B851-C455D08C1CA2}"/>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0.09658</cdr:y>
    </cdr:from>
    <cdr:to>
      <cdr:x>1</cdr:x>
      <cdr:y>0.09658</cdr:y>
    </cdr:to>
    <cdr:cxnSp macro="">
      <cdr:nvCxnSpPr>
        <cdr:cNvPr id="3" name="2 Conector recto">
          <a:extLst xmlns:a="http://schemas.openxmlformats.org/drawingml/2006/main">
            <a:ext uri="{FF2B5EF4-FFF2-40B4-BE49-F238E27FC236}">
              <a16:creationId xmlns:a16="http://schemas.microsoft.com/office/drawing/2014/main" id="{D6B79FDD-BDB0-4C2C-A331-972AB1AC8C4F}"/>
            </a:ext>
          </a:extLst>
        </cdr:cNvPr>
        <cdr:cNvCxnSpPr/>
      </cdr:nvCxnSpPr>
      <cdr:spPr>
        <a:xfrm xmlns:a="http://schemas.openxmlformats.org/drawingml/2006/main" flipV="1">
          <a:off x="0" y="85279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0.25326</cdr:x>
      <cdr:y>0.03164</cdr:y>
    </cdr:from>
    <cdr:to>
      <cdr:x>0.43929</cdr:x>
      <cdr:y>0.06689</cdr:y>
    </cdr:to>
    <cdr:sp macro="" textlink="'gasto por mercados'!$X$5:$Y$5">
      <cdr:nvSpPr>
        <cdr:cNvPr id="4" name="3 CuadroTexto">
          <a:extLst xmlns:a="http://schemas.openxmlformats.org/drawingml/2006/main">
            <a:ext uri="{FF2B5EF4-FFF2-40B4-BE49-F238E27FC236}">
              <a16:creationId xmlns:a16="http://schemas.microsoft.com/office/drawing/2014/main" id="{C6E8AEFB-4497-4BE9-A443-F78CD550F045}"/>
            </a:ext>
          </a:extLst>
        </cdr:cNvPr>
        <cdr:cNvSpPr txBox="1"/>
      </cdr:nvSpPr>
      <cdr:spPr>
        <a:xfrm xmlns:a="http://schemas.openxmlformats.org/drawingml/2006/main">
          <a:off x="1543050" y="279327"/>
          <a:ext cx="1133448" cy="311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335D855-87BB-40E2-BC4C-0C079319DE1C}" type="TxLink">
            <a:rPr lang="en-US" sz="1600" b="1" i="0" u="none" strike="noStrike">
              <a:solidFill>
                <a:schemeClr val="tx1">
                  <a:lumMod val="75000"/>
                  <a:lumOff val="25000"/>
                </a:schemeClr>
              </a:solidFill>
              <a:latin typeface="Calibri"/>
              <a:cs typeface="Arial"/>
            </a:rPr>
            <a:pPr/>
            <a:t>2015</a:t>
          </a:fld>
          <a:endParaRPr lang="es-ES" sz="4000">
            <a:solidFill>
              <a:schemeClr val="tx1">
                <a:lumMod val="75000"/>
                <a:lumOff val="25000"/>
              </a:schemeClr>
            </a:solidFill>
          </a:endParaRPr>
        </a:p>
      </cdr:txBody>
    </cdr:sp>
  </cdr:relSizeAnchor>
</c:userShapes>
</file>

<file path=xl/drawings/drawing91.xml><?xml version="1.0" encoding="utf-8"?>
<c:userShapes xmlns:c="http://schemas.openxmlformats.org/drawingml/2006/chart">
  <cdr:relSizeAnchor xmlns:cdr="http://schemas.openxmlformats.org/drawingml/2006/chartDrawing">
    <cdr:from>
      <cdr:x>0</cdr:x>
      <cdr:y>0.9758</cdr:y>
    </cdr:from>
    <cdr:to>
      <cdr:x>0.65116</cdr:x>
      <cdr:y>0.99416</cdr:y>
    </cdr:to>
    <cdr:sp macro="" textlink="">
      <cdr:nvSpPr>
        <cdr:cNvPr id="2" name="Text Box 1">
          <a:extLst xmlns:a="http://schemas.openxmlformats.org/drawingml/2006/main">
            <a:ext uri="{FF2B5EF4-FFF2-40B4-BE49-F238E27FC236}">
              <a16:creationId xmlns:a16="http://schemas.microsoft.com/office/drawing/2014/main" id="{B065F352-D567-4C98-9A7A-A81B9540C901}"/>
            </a:ext>
          </a:extLst>
        </cdr:cNvPr>
        <cdr:cNvSpPr txBox="1">
          <a:spLocks xmlns:a="http://schemas.openxmlformats.org/drawingml/2006/main" noChangeArrowheads="1"/>
        </cdr:cNvSpPr>
      </cdr:nvSpPr>
      <cdr:spPr bwMode="auto">
        <a:xfrm xmlns:a="http://schemas.openxmlformats.org/drawingml/2006/main">
          <a:off x="0" y="86159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AD7BA2B-044B-49F5-A143-78F97109B9BD}"/>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0.09658</cdr:y>
    </cdr:from>
    <cdr:to>
      <cdr:x>1</cdr:x>
      <cdr:y>0.09658</cdr:y>
    </cdr:to>
    <cdr:cxnSp macro="">
      <cdr:nvCxnSpPr>
        <cdr:cNvPr id="3" name="2 Conector recto">
          <a:extLst xmlns:a="http://schemas.openxmlformats.org/drawingml/2006/main">
            <a:ext uri="{FF2B5EF4-FFF2-40B4-BE49-F238E27FC236}">
              <a16:creationId xmlns:a16="http://schemas.microsoft.com/office/drawing/2014/main" id="{CE982BDF-8D57-4B02-8B61-EC8FF71B1109}"/>
            </a:ext>
          </a:extLst>
        </cdr:cNvPr>
        <cdr:cNvCxnSpPr/>
      </cdr:nvCxnSpPr>
      <cdr:spPr>
        <a:xfrm xmlns:a="http://schemas.openxmlformats.org/drawingml/2006/main" flipV="1">
          <a:off x="0" y="85279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0.0284</cdr:y>
    </cdr:from>
    <cdr:to>
      <cdr:x>0.18603</cdr:x>
      <cdr:y>0.06365</cdr:y>
    </cdr:to>
    <cdr:sp macro="" textlink="'gasto por mercados'!$X$5:$Y$5">
      <cdr:nvSpPr>
        <cdr:cNvPr id="4" name="3 CuadroTexto">
          <a:extLst xmlns:a="http://schemas.openxmlformats.org/drawingml/2006/main">
            <a:ext uri="{FF2B5EF4-FFF2-40B4-BE49-F238E27FC236}">
              <a16:creationId xmlns:a16="http://schemas.microsoft.com/office/drawing/2014/main" id="{7A9152E8-697D-4A53-9811-2DC4A1E27AC8}"/>
            </a:ext>
          </a:extLst>
        </cdr:cNvPr>
        <cdr:cNvSpPr txBox="1"/>
      </cdr:nvSpPr>
      <cdr:spPr>
        <a:xfrm xmlns:a="http://schemas.openxmlformats.org/drawingml/2006/main">
          <a:off x="0" y="250796"/>
          <a:ext cx="2057217" cy="311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335D855-87BB-40E2-BC4C-0C079319DE1C}" type="TxLink">
            <a:rPr lang="en-US" sz="1600" b="1" i="0" u="none" strike="noStrike">
              <a:solidFill>
                <a:schemeClr val="tx1">
                  <a:lumMod val="75000"/>
                  <a:lumOff val="25000"/>
                </a:schemeClr>
              </a:solidFill>
              <a:latin typeface="Calibri"/>
              <a:cs typeface="Arial"/>
            </a:rPr>
            <a:pPr/>
            <a:t>2015</a:t>
          </a:fld>
          <a:endParaRPr lang="es-ES" sz="4000">
            <a:solidFill>
              <a:schemeClr val="tx1">
                <a:lumMod val="75000"/>
                <a:lumOff val="25000"/>
              </a:schemeClr>
            </a:solidFill>
          </a:endParaRPr>
        </a:p>
      </cdr:txBody>
    </cdr:sp>
  </cdr:relSizeAnchor>
  <cdr:relSizeAnchor xmlns:cdr="http://schemas.openxmlformats.org/drawingml/2006/chartDrawing">
    <cdr:from>
      <cdr:x>0.75538</cdr:x>
      <cdr:y>0.10248</cdr:y>
    </cdr:from>
    <cdr:to>
      <cdr:x>0.90009</cdr:x>
      <cdr:y>0.13592</cdr:y>
    </cdr:to>
    <cdr:sp macro="" textlink="">
      <cdr:nvSpPr>
        <cdr:cNvPr id="5" name="CuadroTexto 4">
          <a:extLst xmlns:a="http://schemas.openxmlformats.org/drawingml/2006/main">
            <a:ext uri="{FF2B5EF4-FFF2-40B4-BE49-F238E27FC236}">
              <a16:creationId xmlns:a16="http://schemas.microsoft.com/office/drawing/2014/main" id="{30067C5A-F5D3-446D-8117-9317C807479A}"/>
            </a:ext>
          </a:extLst>
        </cdr:cNvPr>
        <cdr:cNvSpPr txBox="1"/>
      </cdr:nvSpPr>
      <cdr:spPr>
        <a:xfrm xmlns:a="http://schemas.openxmlformats.org/drawingml/2006/main">
          <a:off x="8353426" y="904875"/>
          <a:ext cx="160020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solidFill>
                <a:schemeClr val="accent6">
                  <a:lumMod val="50000"/>
                </a:schemeClr>
              </a:solidFill>
            </a:rPr>
            <a:t>gasto en destino</a:t>
          </a:r>
        </a:p>
      </cdr:txBody>
    </cdr:sp>
  </cdr:relSizeAnchor>
  <cdr:relSizeAnchor xmlns:cdr="http://schemas.openxmlformats.org/drawingml/2006/chartDrawing">
    <cdr:from>
      <cdr:x>0.31295</cdr:x>
      <cdr:y>0.09853</cdr:y>
    </cdr:from>
    <cdr:to>
      <cdr:x>0.45765</cdr:x>
      <cdr:y>0.13197</cdr:y>
    </cdr:to>
    <cdr:sp macro="" textlink="">
      <cdr:nvSpPr>
        <cdr:cNvPr id="7" name="CuadroTexto 1">
          <a:extLst xmlns:a="http://schemas.openxmlformats.org/drawingml/2006/main">
            <a:ext uri="{FF2B5EF4-FFF2-40B4-BE49-F238E27FC236}">
              <a16:creationId xmlns:a16="http://schemas.microsoft.com/office/drawing/2014/main" id="{D35AEACA-2524-459D-B6B0-80FC16D754B5}"/>
            </a:ext>
          </a:extLst>
        </cdr:cNvPr>
        <cdr:cNvSpPr txBox="1"/>
      </cdr:nvSpPr>
      <cdr:spPr>
        <a:xfrm xmlns:a="http://schemas.openxmlformats.org/drawingml/2006/main">
          <a:off x="3460750" y="869950"/>
          <a:ext cx="1600200"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chemeClr val="accent6"/>
              </a:solidFill>
            </a:rPr>
            <a:t>gasto en origen</a:t>
          </a:r>
        </a:p>
      </cdr:txBody>
    </cdr:sp>
  </cdr:relSizeAnchor>
  <cdr:relSizeAnchor xmlns:cdr="http://schemas.openxmlformats.org/drawingml/2006/chartDrawing">
    <cdr:from>
      <cdr:x>0.20442</cdr:x>
      <cdr:y>0.10068</cdr:y>
    </cdr:from>
    <cdr:to>
      <cdr:x>0.30835</cdr:x>
      <cdr:y>0.13412</cdr:y>
    </cdr:to>
    <cdr:sp macro="" textlink="">
      <cdr:nvSpPr>
        <cdr:cNvPr id="9" name="CuadroTexto 1">
          <a:extLst xmlns:a="http://schemas.openxmlformats.org/drawingml/2006/main">
            <a:ext uri="{FF2B5EF4-FFF2-40B4-BE49-F238E27FC236}">
              <a16:creationId xmlns:a16="http://schemas.microsoft.com/office/drawing/2014/main" id="{79D4ED79-1F57-44EE-AE4D-FEC8007270D4}"/>
            </a:ext>
          </a:extLst>
        </cdr:cNvPr>
        <cdr:cNvSpPr txBox="1"/>
      </cdr:nvSpPr>
      <cdr:spPr>
        <a:xfrm xmlns:a="http://schemas.openxmlformats.org/drawingml/2006/main">
          <a:off x="2260600" y="889000"/>
          <a:ext cx="1149351"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chemeClr val="accent6">
                  <a:lumMod val="75000"/>
                </a:schemeClr>
              </a:solidFill>
            </a:rPr>
            <a:t>gasto total</a:t>
          </a:r>
        </a:p>
      </cdr:txBody>
    </cdr:sp>
  </cdr:relSizeAnchor>
  <cdr:relSizeAnchor xmlns:cdr="http://schemas.openxmlformats.org/drawingml/2006/chartDrawing">
    <cdr:from>
      <cdr:x>0.0646</cdr:x>
      <cdr:y>0.55448</cdr:y>
    </cdr:from>
    <cdr:to>
      <cdr:x>0.90698</cdr:x>
      <cdr:y>0.59439</cdr:y>
    </cdr:to>
    <cdr:sp macro="" textlink="">
      <cdr:nvSpPr>
        <cdr:cNvPr id="6" name="Rectángulo 5">
          <a:extLst xmlns:a="http://schemas.openxmlformats.org/drawingml/2006/main">
            <a:ext uri="{FF2B5EF4-FFF2-40B4-BE49-F238E27FC236}">
              <a16:creationId xmlns:a16="http://schemas.microsoft.com/office/drawing/2014/main" id="{A7511516-50A8-4FA7-A15B-E3BE6467BB8D}"/>
            </a:ext>
          </a:extLst>
        </cdr:cNvPr>
        <cdr:cNvSpPr/>
      </cdr:nvSpPr>
      <cdr:spPr>
        <a:xfrm xmlns:a="http://schemas.openxmlformats.org/drawingml/2006/main">
          <a:off x="714376" y="4895850"/>
          <a:ext cx="9315450" cy="352425"/>
        </a:xfrm>
        <a:prstGeom xmlns:a="http://schemas.openxmlformats.org/drawingml/2006/main" prst="rect">
          <a:avLst/>
        </a:prstGeom>
        <a:noFill xmlns:a="http://schemas.openxmlformats.org/drawingml/2006/main"/>
        <a:ln xmlns:a="http://schemas.openxmlformats.org/drawingml/2006/main" w="22225">
          <a:solidFill>
            <a:schemeClr val="accent6">
              <a:lumMod val="7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userShapes>
</file>

<file path=xl/drawings/drawing9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2 Imagen">
          <a:hlinkClick xmlns:r="http://schemas.openxmlformats.org/officeDocument/2006/relationships" r:id="rId1" tooltip="Ir a índice"/>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438150</xdr:colOff>
      <xdr:row>26</xdr:row>
      <xdr:rowOff>142875</xdr:rowOff>
    </xdr:from>
    <xdr:to>
      <xdr:col>12</xdr:col>
      <xdr:colOff>25399</xdr:colOff>
      <xdr:row>81</xdr:row>
      <xdr:rowOff>69849</xdr:rowOff>
    </xdr:to>
    <xdr:graphicFrame macro="">
      <xdr:nvGraphicFramePr>
        <xdr:cNvPr id="4" name="5 Gráfico">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27</xdr:row>
      <xdr:rowOff>0</xdr:rowOff>
    </xdr:from>
    <xdr:to>
      <xdr:col>37</xdr:col>
      <xdr:colOff>314325</xdr:colOff>
      <xdr:row>81</xdr:row>
      <xdr:rowOff>85724</xdr:rowOff>
    </xdr:to>
    <xdr:graphicFrame macro="">
      <xdr:nvGraphicFramePr>
        <xdr:cNvPr id="5" name="1 Gráfico">
          <a:extLst>
            <a:ext uri="{FF2B5EF4-FFF2-40B4-BE49-F238E27FC236}">
              <a16:creationId xmlns:a16="http://schemas.microsoft.com/office/drawing/2014/main" id="{00000000-0008-0000-2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3.xml><?xml version="1.0" encoding="utf-8"?>
<c:userShapes xmlns:c="http://schemas.openxmlformats.org/drawingml/2006/chart">
  <cdr:relSizeAnchor xmlns:cdr="http://schemas.openxmlformats.org/drawingml/2006/chartDrawing">
    <cdr:from>
      <cdr:x>0</cdr:x>
      <cdr:y>0.9758</cdr:y>
    </cdr:from>
    <cdr:to>
      <cdr:x>0.65116</cdr:x>
      <cdr:y>0.99416</cdr:y>
    </cdr:to>
    <cdr:sp macro="" textlink="">
      <cdr:nvSpPr>
        <cdr:cNvPr id="2" name="Text Box 1">
          <a:extLst xmlns:a="http://schemas.openxmlformats.org/drawingml/2006/main">
            <a:ext uri="{FF2B5EF4-FFF2-40B4-BE49-F238E27FC236}">
              <a16:creationId xmlns:a16="http://schemas.microsoft.com/office/drawing/2014/main" id="{71153D10-6387-4849-8BEE-F39557CBDFB5}"/>
            </a:ext>
          </a:extLst>
        </cdr:cNvPr>
        <cdr:cNvSpPr txBox="1">
          <a:spLocks xmlns:a="http://schemas.openxmlformats.org/drawingml/2006/main" noChangeArrowheads="1"/>
        </cdr:cNvSpPr>
      </cdr:nvSpPr>
      <cdr:spPr bwMode="auto">
        <a:xfrm xmlns:a="http://schemas.openxmlformats.org/drawingml/2006/main">
          <a:off x="0" y="86159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53FFF13-8EE3-4FF8-97DF-7115EB776ED0}"/>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0.09767</cdr:y>
    </cdr:from>
    <cdr:to>
      <cdr:x>1</cdr:x>
      <cdr:y>0.09767</cdr:y>
    </cdr:to>
    <cdr:cxnSp macro="">
      <cdr:nvCxnSpPr>
        <cdr:cNvPr id="3" name="2 Conector recto">
          <a:extLst xmlns:a="http://schemas.openxmlformats.org/drawingml/2006/main">
            <a:ext uri="{FF2B5EF4-FFF2-40B4-BE49-F238E27FC236}">
              <a16:creationId xmlns:a16="http://schemas.microsoft.com/office/drawing/2014/main" id="{88F3F79C-E00A-4926-9A4F-2C88B7F7B5DE}"/>
            </a:ext>
          </a:extLst>
        </cdr:cNvPr>
        <cdr:cNvCxnSpPr/>
      </cdr:nvCxnSpPr>
      <cdr:spPr>
        <a:xfrm xmlns:a="http://schemas.openxmlformats.org/drawingml/2006/main" flipV="1">
          <a:off x="0" y="86271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0.32048</cdr:x>
      <cdr:y>0.03057</cdr:y>
    </cdr:from>
    <cdr:to>
      <cdr:x>0.50651</cdr:x>
      <cdr:y>0.06257</cdr:y>
    </cdr:to>
    <cdr:sp macro="" textlink="'gasto diario por mercados'!$F$32">
      <cdr:nvSpPr>
        <cdr:cNvPr id="4" name="3 CuadroTexto">
          <a:extLst xmlns:a="http://schemas.openxmlformats.org/drawingml/2006/main">
            <a:ext uri="{FF2B5EF4-FFF2-40B4-BE49-F238E27FC236}">
              <a16:creationId xmlns:a16="http://schemas.microsoft.com/office/drawing/2014/main" id="{146D8524-51E0-41DF-89BF-22A4D283DEC3}"/>
            </a:ext>
          </a:extLst>
        </cdr:cNvPr>
        <cdr:cNvSpPr txBox="1"/>
      </cdr:nvSpPr>
      <cdr:spPr>
        <a:xfrm xmlns:a="http://schemas.openxmlformats.org/drawingml/2006/main">
          <a:off x="1952625" y="270058"/>
          <a:ext cx="1133448" cy="2826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38AFF10-F17A-4B35-BFA6-AB9005AD482B}" type="TxLink">
            <a:rPr lang="en-US" sz="1600" b="1" i="0" u="none" strike="noStrike">
              <a:solidFill>
                <a:schemeClr val="tx1">
                  <a:lumMod val="75000"/>
                  <a:lumOff val="25000"/>
                </a:schemeClr>
              </a:solidFill>
              <a:latin typeface="+mn-lt"/>
              <a:cs typeface="Arial"/>
            </a:rPr>
            <a:pPr/>
            <a:t>2015</a:t>
          </a:fld>
          <a:endParaRPr lang="es-ES" sz="4000" b="1">
            <a:solidFill>
              <a:schemeClr val="tx1">
                <a:lumMod val="75000"/>
                <a:lumOff val="25000"/>
              </a:schemeClr>
            </a:solidFill>
            <a:latin typeface="+mn-lt"/>
          </a:endParaRPr>
        </a:p>
      </cdr:txBody>
    </cdr:sp>
  </cdr:relSizeAnchor>
</c:userShapes>
</file>

<file path=xl/drawings/drawing94.xml><?xml version="1.0" encoding="utf-8"?>
<c:userShapes xmlns:c="http://schemas.openxmlformats.org/drawingml/2006/chart">
  <cdr:relSizeAnchor xmlns:cdr="http://schemas.openxmlformats.org/drawingml/2006/chartDrawing">
    <cdr:from>
      <cdr:x>0</cdr:x>
      <cdr:y>0.9758</cdr:y>
    </cdr:from>
    <cdr:to>
      <cdr:x>0.65116</cdr:x>
      <cdr:y>0.99416</cdr:y>
    </cdr:to>
    <cdr:sp macro="" textlink="">
      <cdr:nvSpPr>
        <cdr:cNvPr id="2" name="Text Box 1">
          <a:extLst xmlns:a="http://schemas.openxmlformats.org/drawingml/2006/main">
            <a:ext uri="{FF2B5EF4-FFF2-40B4-BE49-F238E27FC236}">
              <a16:creationId xmlns:a16="http://schemas.microsoft.com/office/drawing/2014/main" id="{E36F033A-4B29-4EF6-83EA-EEF40F108D97}"/>
            </a:ext>
          </a:extLst>
        </cdr:cNvPr>
        <cdr:cNvSpPr txBox="1">
          <a:spLocks xmlns:a="http://schemas.openxmlformats.org/drawingml/2006/main" noChangeArrowheads="1"/>
        </cdr:cNvSpPr>
      </cdr:nvSpPr>
      <cdr:spPr bwMode="auto">
        <a:xfrm xmlns:a="http://schemas.openxmlformats.org/drawingml/2006/main">
          <a:off x="0" y="86159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0A5DE737-BD51-4C8B-BF3F-5BBF3EEC635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0.09658</cdr:y>
    </cdr:from>
    <cdr:to>
      <cdr:x>1</cdr:x>
      <cdr:y>0.09658</cdr:y>
    </cdr:to>
    <cdr:cxnSp macro="">
      <cdr:nvCxnSpPr>
        <cdr:cNvPr id="3" name="2 Conector recto">
          <a:extLst xmlns:a="http://schemas.openxmlformats.org/drawingml/2006/main">
            <a:ext uri="{FF2B5EF4-FFF2-40B4-BE49-F238E27FC236}">
              <a16:creationId xmlns:a16="http://schemas.microsoft.com/office/drawing/2014/main" id="{A50ADE2B-2FF0-4E14-A65F-6DF3B7FAD2F5}"/>
            </a:ext>
          </a:extLst>
        </cdr:cNvPr>
        <cdr:cNvCxnSpPr/>
      </cdr:nvCxnSpPr>
      <cdr:spPr>
        <a:xfrm xmlns:a="http://schemas.openxmlformats.org/drawingml/2006/main" flipV="1">
          <a:off x="0" y="85279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0.0284</cdr:y>
    </cdr:from>
    <cdr:to>
      <cdr:x>0.18603</cdr:x>
      <cdr:y>0.06365</cdr:y>
    </cdr:to>
    <cdr:sp macro="" textlink="'gasto por mercados'!$X$5:$Y$5">
      <cdr:nvSpPr>
        <cdr:cNvPr id="4" name="3 CuadroTexto">
          <a:extLst xmlns:a="http://schemas.openxmlformats.org/drawingml/2006/main">
            <a:ext uri="{FF2B5EF4-FFF2-40B4-BE49-F238E27FC236}">
              <a16:creationId xmlns:a16="http://schemas.microsoft.com/office/drawing/2014/main" id="{74814D46-945B-4A1D-80BB-1F24BFE5E60B}"/>
            </a:ext>
          </a:extLst>
        </cdr:cNvPr>
        <cdr:cNvSpPr txBox="1"/>
      </cdr:nvSpPr>
      <cdr:spPr>
        <a:xfrm xmlns:a="http://schemas.openxmlformats.org/drawingml/2006/main">
          <a:off x="0" y="250796"/>
          <a:ext cx="2057217" cy="311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335D855-87BB-40E2-BC4C-0C079319DE1C}" type="TxLink">
            <a:rPr lang="en-US" sz="1600" b="1" i="0" u="none" strike="noStrike">
              <a:solidFill>
                <a:schemeClr val="tx1">
                  <a:lumMod val="75000"/>
                  <a:lumOff val="25000"/>
                </a:schemeClr>
              </a:solidFill>
              <a:latin typeface="Calibri"/>
              <a:cs typeface="Arial"/>
            </a:rPr>
            <a:pPr/>
            <a:t>2015</a:t>
          </a:fld>
          <a:endParaRPr lang="es-ES" sz="4000">
            <a:solidFill>
              <a:schemeClr val="tx1">
                <a:lumMod val="75000"/>
                <a:lumOff val="25000"/>
              </a:schemeClr>
            </a:solidFill>
          </a:endParaRPr>
        </a:p>
      </cdr:txBody>
    </cdr:sp>
  </cdr:relSizeAnchor>
  <cdr:relSizeAnchor xmlns:cdr="http://schemas.openxmlformats.org/drawingml/2006/chartDrawing">
    <cdr:from>
      <cdr:x>0.75538</cdr:x>
      <cdr:y>0.10248</cdr:y>
    </cdr:from>
    <cdr:to>
      <cdr:x>0.90009</cdr:x>
      <cdr:y>0.13592</cdr:y>
    </cdr:to>
    <cdr:sp macro="" textlink="">
      <cdr:nvSpPr>
        <cdr:cNvPr id="5" name="CuadroTexto 4">
          <a:extLst xmlns:a="http://schemas.openxmlformats.org/drawingml/2006/main">
            <a:ext uri="{FF2B5EF4-FFF2-40B4-BE49-F238E27FC236}">
              <a16:creationId xmlns:a16="http://schemas.microsoft.com/office/drawing/2014/main" id="{08588014-DFA3-4402-B802-75DAD644EC34}"/>
            </a:ext>
          </a:extLst>
        </cdr:cNvPr>
        <cdr:cNvSpPr txBox="1"/>
      </cdr:nvSpPr>
      <cdr:spPr>
        <a:xfrm xmlns:a="http://schemas.openxmlformats.org/drawingml/2006/main">
          <a:off x="8353426" y="904875"/>
          <a:ext cx="160020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solidFill>
                <a:schemeClr val="accent6">
                  <a:lumMod val="50000"/>
                </a:schemeClr>
              </a:solidFill>
            </a:rPr>
            <a:t>gasto en destino</a:t>
          </a:r>
        </a:p>
      </cdr:txBody>
    </cdr:sp>
  </cdr:relSizeAnchor>
  <cdr:relSizeAnchor xmlns:cdr="http://schemas.openxmlformats.org/drawingml/2006/chartDrawing">
    <cdr:from>
      <cdr:x>0.31295</cdr:x>
      <cdr:y>0.09853</cdr:y>
    </cdr:from>
    <cdr:to>
      <cdr:x>0.45765</cdr:x>
      <cdr:y>0.13197</cdr:y>
    </cdr:to>
    <cdr:sp macro="" textlink="">
      <cdr:nvSpPr>
        <cdr:cNvPr id="7" name="CuadroTexto 1">
          <a:extLst xmlns:a="http://schemas.openxmlformats.org/drawingml/2006/main">
            <a:ext uri="{FF2B5EF4-FFF2-40B4-BE49-F238E27FC236}">
              <a16:creationId xmlns:a16="http://schemas.microsoft.com/office/drawing/2014/main" id="{60D35063-75CC-4E90-B4B5-17A1632B7B26}"/>
            </a:ext>
          </a:extLst>
        </cdr:cNvPr>
        <cdr:cNvSpPr txBox="1"/>
      </cdr:nvSpPr>
      <cdr:spPr>
        <a:xfrm xmlns:a="http://schemas.openxmlformats.org/drawingml/2006/main">
          <a:off x="3460750" y="869950"/>
          <a:ext cx="1600200"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chemeClr val="accent6"/>
              </a:solidFill>
            </a:rPr>
            <a:t>gasto en origen</a:t>
          </a:r>
        </a:p>
      </cdr:txBody>
    </cdr:sp>
  </cdr:relSizeAnchor>
  <cdr:relSizeAnchor xmlns:cdr="http://schemas.openxmlformats.org/drawingml/2006/chartDrawing">
    <cdr:from>
      <cdr:x>0.16738</cdr:x>
      <cdr:y>0.10176</cdr:y>
    </cdr:from>
    <cdr:to>
      <cdr:x>0.27131</cdr:x>
      <cdr:y>0.1352</cdr:y>
    </cdr:to>
    <cdr:sp macro="" textlink="">
      <cdr:nvSpPr>
        <cdr:cNvPr id="9" name="CuadroTexto 1">
          <a:extLst xmlns:a="http://schemas.openxmlformats.org/drawingml/2006/main">
            <a:ext uri="{FF2B5EF4-FFF2-40B4-BE49-F238E27FC236}">
              <a16:creationId xmlns:a16="http://schemas.microsoft.com/office/drawing/2014/main" id="{726350CD-D708-40C6-8C78-BC8081880370}"/>
            </a:ext>
          </a:extLst>
        </cdr:cNvPr>
        <cdr:cNvSpPr txBox="1"/>
      </cdr:nvSpPr>
      <cdr:spPr>
        <a:xfrm xmlns:a="http://schemas.openxmlformats.org/drawingml/2006/main">
          <a:off x="1851009" y="898497"/>
          <a:ext cx="1149312" cy="2952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chemeClr val="accent6">
                  <a:lumMod val="75000"/>
                </a:schemeClr>
              </a:solidFill>
            </a:rPr>
            <a:t>gasto total</a:t>
          </a:r>
        </a:p>
      </cdr:txBody>
    </cdr:sp>
  </cdr:relSizeAnchor>
  <cdr:relSizeAnchor xmlns:cdr="http://schemas.openxmlformats.org/drawingml/2006/chartDrawing">
    <cdr:from>
      <cdr:x>0.01751</cdr:x>
      <cdr:y>0.55484</cdr:y>
    </cdr:from>
    <cdr:to>
      <cdr:x>0.85989</cdr:x>
      <cdr:y>0.59475</cdr:y>
    </cdr:to>
    <cdr:sp macro="" textlink="">
      <cdr:nvSpPr>
        <cdr:cNvPr id="10" name="Rectángulo 9">
          <a:extLst xmlns:a="http://schemas.openxmlformats.org/drawingml/2006/main">
            <a:ext uri="{FF2B5EF4-FFF2-40B4-BE49-F238E27FC236}">
              <a16:creationId xmlns:a16="http://schemas.microsoft.com/office/drawing/2014/main" id="{09F72C62-223E-49D6-A88F-621EF4453295}"/>
            </a:ext>
          </a:extLst>
        </cdr:cNvPr>
        <cdr:cNvSpPr/>
      </cdr:nvSpPr>
      <cdr:spPr>
        <a:xfrm xmlns:a="http://schemas.openxmlformats.org/drawingml/2006/main">
          <a:off x="193675" y="4899025"/>
          <a:ext cx="9315450" cy="352425"/>
        </a:xfrm>
        <a:prstGeom xmlns:a="http://schemas.openxmlformats.org/drawingml/2006/main" prst="rect">
          <a:avLst/>
        </a:prstGeom>
        <a:noFill xmlns:a="http://schemas.openxmlformats.org/drawingml/2006/main"/>
        <a:ln xmlns:a="http://schemas.openxmlformats.org/drawingml/2006/main" w="22225">
          <a:solidFill>
            <a:schemeClr val="accent6">
              <a:lumMod val="7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9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235597</xdr:colOff>
      <xdr:row>1</xdr:row>
      <xdr:rowOff>866775</xdr:rowOff>
    </xdr:to>
    <xdr:pic>
      <xdr:nvPicPr>
        <xdr:cNvPr id="2" name="2 Imagen">
          <a:hlinkClick xmlns:r="http://schemas.openxmlformats.org/officeDocument/2006/relationships" r:id="rId1" tooltip="Ir a índice"/>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2</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07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285750</xdr:colOff>
      <xdr:row>48</xdr:row>
      <xdr:rowOff>171449</xdr:rowOff>
    </xdr:from>
    <xdr:to>
      <xdr:col>8</xdr:col>
      <xdr:colOff>644524</xdr:colOff>
      <xdr:row>100</xdr:row>
      <xdr:rowOff>133350</xdr:rowOff>
    </xdr:to>
    <xdr:graphicFrame macro="">
      <xdr:nvGraphicFramePr>
        <xdr:cNvPr id="4" name="4 Gráfico">
          <a:extLst>
            <a:ext uri="{FF2B5EF4-FFF2-40B4-BE49-F238E27FC236}">
              <a16:creationId xmlns:a16="http://schemas.microsoft.com/office/drawing/2014/main" id="{00000000-0008-0000-2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438150</xdr:colOff>
      <xdr:row>48</xdr:row>
      <xdr:rowOff>47625</xdr:rowOff>
    </xdr:from>
    <xdr:to>
      <xdr:col>19</xdr:col>
      <xdr:colOff>63499</xdr:colOff>
      <xdr:row>100</xdr:row>
      <xdr:rowOff>9526</xdr:rowOff>
    </xdr:to>
    <xdr:graphicFrame macro="">
      <xdr:nvGraphicFramePr>
        <xdr:cNvPr id="6" name="4 Gráfico">
          <a:extLst>
            <a:ext uri="{FF2B5EF4-FFF2-40B4-BE49-F238E27FC236}">
              <a16:creationId xmlns:a16="http://schemas.microsoft.com/office/drawing/2014/main" id="{00000000-0008-0000-2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6.xml><?xml version="1.0" encoding="utf-8"?>
<c:userShapes xmlns:c="http://schemas.openxmlformats.org/drawingml/2006/chart">
  <cdr:relSizeAnchor xmlns:cdr="http://schemas.openxmlformats.org/drawingml/2006/chartDrawing">
    <cdr:from>
      <cdr:x>0</cdr:x>
      <cdr:y>0.97527</cdr:y>
    </cdr:from>
    <cdr:to>
      <cdr:x>0.65116</cdr:x>
      <cdr:y>0.99469</cdr:y>
    </cdr:to>
    <cdr:sp macro="" textlink="">
      <cdr:nvSpPr>
        <cdr:cNvPr id="2" name="Text Box 1">
          <a:extLst xmlns:a="http://schemas.openxmlformats.org/drawingml/2006/main">
            <a:ext uri="{FF2B5EF4-FFF2-40B4-BE49-F238E27FC236}">
              <a16:creationId xmlns:a16="http://schemas.microsoft.com/office/drawing/2014/main" id="{9D5E0154-626F-4BDC-9DC2-355E2CCA4E8C}"/>
            </a:ext>
          </a:extLst>
        </cdr:cNvPr>
        <cdr:cNvSpPr txBox="1">
          <a:spLocks xmlns:a="http://schemas.openxmlformats.org/drawingml/2006/main" noChangeArrowheads="1"/>
        </cdr:cNvSpPr>
      </cdr:nvSpPr>
      <cdr:spPr bwMode="auto">
        <a:xfrm xmlns:a="http://schemas.openxmlformats.org/drawingml/2006/main">
          <a:off x="0" y="81468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780E3528-61EF-40C3-9C8F-1A765DEF35B8}"/>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0.10182</cdr:y>
    </cdr:from>
    <cdr:to>
      <cdr:x>1</cdr:x>
      <cdr:y>0.10182</cdr:y>
    </cdr:to>
    <cdr:cxnSp macro="">
      <cdr:nvCxnSpPr>
        <cdr:cNvPr id="3" name="2 Conector recto">
          <a:extLst xmlns:a="http://schemas.openxmlformats.org/drawingml/2006/main">
            <a:ext uri="{FF2B5EF4-FFF2-40B4-BE49-F238E27FC236}">
              <a16:creationId xmlns:a16="http://schemas.microsoft.com/office/drawing/2014/main" id="{BA25F588-F39F-49B3-B459-F221320D60B4}"/>
            </a:ext>
          </a:extLst>
        </cdr:cNvPr>
        <cdr:cNvCxnSpPr/>
      </cdr:nvCxnSpPr>
      <cdr:spPr>
        <a:xfrm xmlns:a="http://schemas.openxmlformats.org/drawingml/2006/main" flipV="1">
          <a:off x="0" y="85058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97.xml><?xml version="1.0" encoding="utf-8"?>
<c:userShapes xmlns:c="http://schemas.openxmlformats.org/drawingml/2006/chart">
  <cdr:relSizeAnchor xmlns:cdr="http://schemas.openxmlformats.org/drawingml/2006/chartDrawing">
    <cdr:from>
      <cdr:x>0</cdr:x>
      <cdr:y>0.97527</cdr:y>
    </cdr:from>
    <cdr:to>
      <cdr:x>0.65116</cdr:x>
      <cdr:y>0.99469</cdr:y>
    </cdr:to>
    <cdr:sp macro="" textlink="">
      <cdr:nvSpPr>
        <cdr:cNvPr id="2" name="Text Box 1">
          <a:extLst xmlns:a="http://schemas.openxmlformats.org/drawingml/2006/main">
            <a:ext uri="{FF2B5EF4-FFF2-40B4-BE49-F238E27FC236}">
              <a16:creationId xmlns:a16="http://schemas.microsoft.com/office/drawing/2014/main" id="{E10D9B84-979C-46A8-A002-CA98A4C19FF1}"/>
            </a:ext>
          </a:extLst>
        </cdr:cNvPr>
        <cdr:cNvSpPr txBox="1">
          <a:spLocks xmlns:a="http://schemas.openxmlformats.org/drawingml/2006/main" noChangeArrowheads="1"/>
        </cdr:cNvSpPr>
      </cdr:nvSpPr>
      <cdr:spPr bwMode="auto">
        <a:xfrm xmlns:a="http://schemas.openxmlformats.org/drawingml/2006/main">
          <a:off x="0" y="81468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54C24EF2-B929-48B5-8201-AA9C6B332279}"/>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0.12463</cdr:y>
    </cdr:from>
    <cdr:to>
      <cdr:x>1</cdr:x>
      <cdr:y>0.12463</cdr:y>
    </cdr:to>
    <cdr:cxnSp macro="">
      <cdr:nvCxnSpPr>
        <cdr:cNvPr id="3" name="2 Conector recto">
          <a:extLst xmlns:a="http://schemas.openxmlformats.org/drawingml/2006/main">
            <a:ext uri="{FF2B5EF4-FFF2-40B4-BE49-F238E27FC236}">
              <a16:creationId xmlns:a16="http://schemas.microsoft.com/office/drawing/2014/main" id="{C549442D-7657-4198-A38B-463568303DAB}"/>
            </a:ext>
          </a:extLst>
        </cdr:cNvPr>
        <cdr:cNvCxnSpPr/>
      </cdr:nvCxnSpPr>
      <cdr:spPr>
        <a:xfrm xmlns:a="http://schemas.openxmlformats.org/drawingml/2006/main" flipV="1">
          <a:off x="0" y="110043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9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226072</xdr:colOff>
      <xdr:row>1</xdr:row>
      <xdr:rowOff>866775</xdr:rowOff>
    </xdr:to>
    <xdr:pic>
      <xdr:nvPicPr>
        <xdr:cNvPr id="2" name="1 Imagen">
          <a:hlinkClick xmlns:r="http://schemas.openxmlformats.org/officeDocument/2006/relationships" r:id="rId1" tooltip="Ir a índice"/>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2</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0225"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22225</xdr:colOff>
      <xdr:row>50</xdr:row>
      <xdr:rowOff>22225</xdr:rowOff>
    </xdr:from>
    <xdr:to>
      <xdr:col>7</xdr:col>
      <xdr:colOff>533399</xdr:colOff>
      <xdr:row>98</xdr:row>
      <xdr:rowOff>88901</xdr:rowOff>
    </xdr:to>
    <xdr:graphicFrame macro="">
      <xdr:nvGraphicFramePr>
        <xdr:cNvPr id="5" name="4 Gráfico">
          <a:extLst>
            <a:ext uri="{FF2B5EF4-FFF2-40B4-BE49-F238E27FC236}">
              <a16:creationId xmlns:a16="http://schemas.microsoft.com/office/drawing/2014/main" id="{00000000-0008-0000-2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8</xdr:col>
      <xdr:colOff>400050</xdr:colOff>
      <xdr:row>50</xdr:row>
      <xdr:rowOff>38100</xdr:rowOff>
    </xdr:from>
    <xdr:to>
      <xdr:col>14</xdr:col>
      <xdr:colOff>720724</xdr:colOff>
      <xdr:row>98</xdr:row>
      <xdr:rowOff>104776</xdr:rowOff>
    </xdr:to>
    <xdr:graphicFrame macro="">
      <xdr:nvGraphicFramePr>
        <xdr:cNvPr id="6" name="4 Gráfico">
          <a:extLst>
            <a:ext uri="{FF2B5EF4-FFF2-40B4-BE49-F238E27FC236}">
              <a16:creationId xmlns:a16="http://schemas.microsoft.com/office/drawing/2014/main" id="{00000000-0008-0000-2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9.xml><?xml version="1.0" encoding="utf-8"?>
<c:userShapes xmlns:c="http://schemas.openxmlformats.org/drawingml/2006/chart">
  <cdr:relSizeAnchor xmlns:cdr="http://schemas.openxmlformats.org/drawingml/2006/chartDrawing">
    <cdr:from>
      <cdr:x>0</cdr:x>
      <cdr:y>0.97527</cdr:y>
    </cdr:from>
    <cdr:to>
      <cdr:x>0.65116</cdr:x>
      <cdr:y>0.99469</cdr:y>
    </cdr:to>
    <cdr:sp macro="" textlink="">
      <cdr:nvSpPr>
        <cdr:cNvPr id="2" name="Text Box 1">
          <a:extLst xmlns:a="http://schemas.openxmlformats.org/drawingml/2006/main">
            <a:ext uri="{FF2B5EF4-FFF2-40B4-BE49-F238E27FC236}">
              <a16:creationId xmlns:a16="http://schemas.microsoft.com/office/drawing/2014/main" id="{DE06EEBB-1AAA-4420-A171-912036220025}"/>
            </a:ext>
          </a:extLst>
        </cdr:cNvPr>
        <cdr:cNvSpPr txBox="1">
          <a:spLocks xmlns:a="http://schemas.openxmlformats.org/drawingml/2006/main" noChangeArrowheads="1"/>
        </cdr:cNvSpPr>
      </cdr:nvSpPr>
      <cdr:spPr bwMode="auto">
        <a:xfrm xmlns:a="http://schemas.openxmlformats.org/drawingml/2006/main">
          <a:off x="0" y="81468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a:extLst xmlns:a="http://schemas.openxmlformats.org/drawingml/2006/main">
            <a:ext uri="{FF2B5EF4-FFF2-40B4-BE49-F238E27FC236}">
              <a16:creationId xmlns:a16="http://schemas.microsoft.com/office/drawing/2014/main" id="{9FF87C70-3507-4DEA-8D77-D4FBB270BB92}"/>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0.10867</cdr:y>
    </cdr:from>
    <cdr:to>
      <cdr:x>1</cdr:x>
      <cdr:y>0.10867</cdr:y>
    </cdr:to>
    <cdr:cxnSp macro="">
      <cdr:nvCxnSpPr>
        <cdr:cNvPr id="3" name="2 Conector recto">
          <a:extLst xmlns:a="http://schemas.openxmlformats.org/drawingml/2006/main">
            <a:ext uri="{FF2B5EF4-FFF2-40B4-BE49-F238E27FC236}">
              <a16:creationId xmlns:a16="http://schemas.microsoft.com/office/drawing/2014/main" id="{84254AE7-8C6D-4752-AFA0-31B832092770}"/>
            </a:ext>
          </a:extLst>
        </cdr:cNvPr>
        <cdr:cNvCxnSpPr/>
      </cdr:nvCxnSpPr>
      <cdr:spPr>
        <a:xfrm xmlns:a="http://schemas.openxmlformats.org/drawingml/2006/main" flipV="1">
          <a:off x="0" y="90773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5" name="4 CuadroTexto">
          <a:extLst xmlns:a="http://schemas.openxmlformats.org/drawingml/2006/main">
            <a:ext uri="{FF2B5EF4-FFF2-40B4-BE49-F238E27FC236}">
              <a16:creationId xmlns:a16="http://schemas.microsoft.com/office/drawing/2014/main" id="{611DBD85-045E-4156-AEAA-7E8831955D8C}"/>
            </a:ext>
          </a:extLst>
        </cdr:cNvPr>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Plantilla%20An&#225;lisis%20de%20las%20Encuestas%20periodos%20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encuesta"/>
      <sheetName val="ttdd actividad"/>
      <sheetName val="ttdd alojados"/>
      <sheetName val="Actualización periodo deseado"/>
      <sheetName val="Indice"/>
      <sheetName val="Edad"/>
      <sheetName val="Edad (c)"/>
      <sheetName val="Edad mercados franja edad"/>
      <sheetName val="Edad mercados"/>
      <sheetName val="Renta media familiar"/>
      <sheetName val="Renta media familiar (c)"/>
      <sheetName val="Renta media familiar mercados"/>
      <sheetName val="Relacion acompañantes"/>
      <sheetName val="Relacion acompañantes (c)"/>
      <sheetName val="Turismo familiar"/>
      <sheetName val="Turismo familiar (c)"/>
      <sheetName val="porc adult y niñ x mercado"/>
      <sheetName val="Discapacidad"/>
      <sheetName val="Discapacidad (c)"/>
      <sheetName val="Discapacidad mercados"/>
      <sheetName val=" Fidelidad "/>
      <sheetName val=" Fidelidad  (c)"/>
      <sheetName val="fidelidad mercados"/>
      <sheetName val="fidelidad mercados ult 5 años"/>
      <sheetName val="zonas de alojamiento"/>
      <sheetName val="zonas de alojamiento (c)"/>
      <sheetName val="Tipo y cat de alojamiento"/>
      <sheetName val="Tipo y cat de alojamiento (c)"/>
      <sheetName val="Estancia media mercados"/>
      <sheetName val="servicios contratados"/>
      <sheetName val="servicios contratados (c)"/>
      <sheetName val="formula contratacion"/>
      <sheetName val="formula contratacion (c)"/>
      <sheetName val="paquete mercados"/>
      <sheetName val="contratacion indepe mercados"/>
      <sheetName val="formula contrata vuelo"/>
      <sheetName val="formula contrata vuelo (c)"/>
      <sheetName val="formula contrata aloja"/>
      <sheetName val="formula contrata aloja (c)"/>
      <sheetName val="formula de contrat por mercado"/>
      <sheetName val="Realización de escala por merca"/>
      <sheetName val="Turistas en vuelos directos TF"/>
      <sheetName val="internet uso"/>
      <sheetName val="internet uso (c)"/>
      <sheetName val="uso de internet mercados"/>
      <sheetName val="compr y reserva intern mercados"/>
      <sheetName val="realización de actividades"/>
      <sheetName val="realización de actividades (c)"/>
      <sheetName val="actividades por mercados"/>
      <sheetName val="actividades por mercados anteri"/>
      <sheetName val="Información sobre actividades"/>
      <sheetName val="Información sobre actividad (c"/>
      <sheetName val="Sugerencias actividades"/>
      <sheetName val="Sugerencias actividades (c)"/>
      <sheetName val="realización de excursiones"/>
      <sheetName val="realización de excursiones (c)"/>
      <sheetName val="forma de realización de excu"/>
      <sheetName val="forma de realización de exc (c"/>
      <sheetName val="excursiones por mercados"/>
      <sheetName val="Uso de coche"/>
      <sheetName val="Uso de coche (c)"/>
      <sheetName val="transfer usado"/>
      <sheetName val="transfer usado (c)"/>
      <sheetName val="Gasto"/>
      <sheetName val="Gastopara presentacion"/>
      <sheetName val="Gasto (c)"/>
      <sheetName val="desglose gasto origen"/>
      <sheetName val="desglose gasto origen (c)"/>
      <sheetName val="gasto por mercados"/>
      <sheetName val="gasto diario por mercados"/>
      <sheetName val="gasto por partidas"/>
      <sheetName val="gasto por partidas (c)"/>
      <sheetName val="gasto diario por partidas"/>
      <sheetName val="gasto diario por partidas (c)"/>
      <sheetName val="gasto por part de quienes gasta"/>
      <sheetName val="gasto por part de quienes g (c"/>
      <sheetName val="gast x dia por part los gastan"/>
      <sheetName val="gasto x dia x part x gastan (c"/>
      <sheetName val="estimación ingresos"/>
      <sheetName val="estim- ingres merc año"/>
      <sheetName val="gráfica bolas mercado año"/>
      <sheetName val="estim- ingres merc periodo"/>
      <sheetName val="gráfica bolas mercado periodo"/>
      <sheetName val="estim- ingres partida año"/>
      <sheetName val="gráfica bolas partidas año"/>
      <sheetName val="estim- ingres partida periodo"/>
      <sheetName val="gráfica bolas partidas periodo"/>
      <sheetName val="Gasto en actividades"/>
      <sheetName val="estim- ingres actividad año"/>
      <sheetName val="gasto e ingres actividad año"/>
      <sheetName val="gráfica bolas actividad año"/>
      <sheetName val="estim- ingres actividad periodo"/>
      <sheetName val="gasto e ingres actividad period"/>
      <sheetName val="gráfica bolas actividad periodo"/>
      <sheetName val="satisfacción aspectos"/>
      <sheetName val="satisfacción aspectos (c)"/>
      <sheetName val="satisfacción aspectos 2007-2012"/>
      <sheetName val="satisfacción mercados"/>
      <sheetName val=" Motivacion"/>
      <sheetName val=" Motivacion (c)"/>
      <sheetName val="Aspectos negativos"/>
      <sheetName val="Aspectos negativos (c)"/>
      <sheetName val="Perfil resumen mercado año"/>
      <sheetName val="Perfil resumen mercado periodo"/>
    </sheetNames>
    <sheetDataSet>
      <sheetData sheetId="0"/>
      <sheetData sheetId="1"/>
      <sheetData sheetId="2" refreshError="1"/>
      <sheetData sheetId="3">
        <row r="2">
          <cell r="B2">
            <v>2016</v>
          </cell>
        </row>
      </sheetData>
      <sheetData sheetId="4" refreshError="1"/>
      <sheetData sheetId="5" refreshError="1"/>
      <sheetData sheetId="6">
        <row r="21">
          <cell r="B21" t="str">
            <v>25 años y menos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ow r="5">
          <cell r="D5">
            <v>2008</v>
          </cell>
        </row>
      </sheetData>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5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5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5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5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6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6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6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6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6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7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7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7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7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7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8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8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8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8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9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95.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9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10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10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10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10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10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11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113.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115.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3:F59"/>
  <sheetViews>
    <sheetView showGridLines="0" tabSelected="1" zoomScaleNormal="100" workbookViewId="0">
      <selection activeCell="A7" sqref="A7"/>
    </sheetView>
  </sheetViews>
  <sheetFormatPr baseColWidth="10" defaultRowHeight="12.75" x14ac:dyDescent="0.2"/>
  <cols>
    <col min="1" max="1" width="11.28515625" style="1" customWidth="1"/>
    <col min="2" max="2" width="6.85546875" style="1" customWidth="1"/>
    <col min="3" max="3" width="108.5703125" style="1" customWidth="1"/>
    <col min="4" max="16384" width="11.42578125" style="1"/>
  </cols>
  <sheetData>
    <row r="3" spans="1:6" ht="25.5" customHeight="1" x14ac:dyDescent="0.2">
      <c r="C3" s="2"/>
    </row>
    <row r="4" spans="1:6" ht="71.25" customHeight="1" x14ac:dyDescent="0.55000000000000004">
      <c r="C4" s="3" t="s">
        <v>0</v>
      </c>
    </row>
    <row r="5" spans="1:6" ht="27.75" customHeight="1" x14ac:dyDescent="0.45">
      <c r="C5" s="4" t="s">
        <v>590</v>
      </c>
    </row>
    <row r="6" spans="1:6" ht="24" customHeight="1" x14ac:dyDescent="0.2">
      <c r="C6" s="5" t="s">
        <v>633</v>
      </c>
    </row>
    <row r="7" spans="1:6" ht="20.100000000000001" customHeight="1" thickBot="1" x14ac:dyDescent="0.4">
      <c r="C7" s="6" t="s">
        <v>1</v>
      </c>
    </row>
    <row r="8" spans="1:6" ht="9" customHeight="1" thickTop="1" x14ac:dyDescent="0.2"/>
    <row r="9" spans="1:6" ht="15" customHeight="1" x14ac:dyDescent="0.25">
      <c r="A9" s="7"/>
      <c r="C9" s="7" t="s">
        <v>2</v>
      </c>
      <c r="D9" s="7"/>
      <c r="E9" s="7"/>
    </row>
    <row r="10" spans="1:6" ht="15" customHeight="1" x14ac:dyDescent="0.25">
      <c r="A10" s="7"/>
      <c r="C10" s="7" t="s">
        <v>673</v>
      </c>
      <c r="D10" s="8"/>
      <c r="E10" s="8"/>
    </row>
    <row r="11" spans="1:6" ht="15" customHeight="1" x14ac:dyDescent="0.25">
      <c r="A11" s="7"/>
      <c r="C11" s="7" t="s">
        <v>3</v>
      </c>
      <c r="D11" s="8"/>
      <c r="E11" s="8"/>
    </row>
    <row r="12" spans="1:6" ht="15" customHeight="1" x14ac:dyDescent="0.25">
      <c r="A12" s="7"/>
      <c r="C12" s="7" t="s">
        <v>4</v>
      </c>
      <c r="D12" s="8"/>
      <c r="E12" s="8"/>
    </row>
    <row r="13" spans="1:6" ht="15" customHeight="1" x14ac:dyDescent="0.25">
      <c r="A13" s="7"/>
      <c r="C13" s="7" t="s">
        <v>5</v>
      </c>
      <c r="D13" s="8"/>
      <c r="E13" s="8"/>
      <c r="F13" s="8"/>
    </row>
    <row r="14" spans="1:6" ht="15" customHeight="1" x14ac:dyDescent="0.25">
      <c r="A14" s="7"/>
      <c r="C14" s="7" t="s">
        <v>6</v>
      </c>
      <c r="D14" s="8"/>
      <c r="E14" s="8"/>
      <c r="F14" s="8"/>
    </row>
    <row r="15" spans="1:6" ht="15" customHeight="1" x14ac:dyDescent="0.25">
      <c r="A15" s="7"/>
      <c r="C15" s="7" t="s">
        <v>7</v>
      </c>
      <c r="D15" s="8"/>
      <c r="E15" s="8"/>
      <c r="F15" s="8"/>
    </row>
    <row r="16" spans="1:6" ht="15" customHeight="1" x14ac:dyDescent="0.25">
      <c r="A16" s="7"/>
      <c r="C16" s="7" t="s">
        <v>8</v>
      </c>
      <c r="D16" s="8"/>
      <c r="E16" s="8"/>
      <c r="F16" s="8"/>
    </row>
    <row r="17" spans="1:6" ht="15" customHeight="1" x14ac:dyDescent="0.25">
      <c r="A17" s="7"/>
      <c r="C17" s="7" t="s">
        <v>9</v>
      </c>
      <c r="D17" s="8"/>
      <c r="E17" s="8"/>
      <c r="F17" s="8"/>
    </row>
    <row r="18" spans="1:6" ht="15" customHeight="1" x14ac:dyDescent="0.25">
      <c r="A18" s="7"/>
      <c r="C18" s="7" t="s">
        <v>10</v>
      </c>
      <c r="D18" s="8"/>
      <c r="E18" s="8"/>
      <c r="F18" s="8"/>
    </row>
    <row r="19" spans="1:6" ht="15" customHeight="1" x14ac:dyDescent="0.25">
      <c r="A19" s="7"/>
      <c r="C19" s="7" t="s">
        <v>11</v>
      </c>
      <c r="D19" s="8"/>
      <c r="E19" s="8"/>
      <c r="F19" s="8"/>
    </row>
    <row r="20" spans="1:6" ht="15" customHeight="1" x14ac:dyDescent="0.25">
      <c r="A20" s="7"/>
      <c r="C20" s="7" t="s">
        <v>12</v>
      </c>
      <c r="D20" s="8"/>
      <c r="E20" s="8"/>
      <c r="F20" s="8"/>
    </row>
    <row r="21" spans="1:6" ht="15" customHeight="1" x14ac:dyDescent="0.25">
      <c r="A21" s="7"/>
      <c r="C21" s="7" t="s">
        <v>13</v>
      </c>
      <c r="D21" s="8"/>
      <c r="E21" s="8"/>
      <c r="F21" s="8"/>
    </row>
    <row r="22" spans="1:6" ht="15" customHeight="1" x14ac:dyDescent="0.25">
      <c r="A22" s="7"/>
      <c r="C22" s="7" t="s">
        <v>14</v>
      </c>
      <c r="D22" s="8"/>
      <c r="E22" s="8"/>
    </row>
    <row r="23" spans="1:6" ht="15" customHeight="1" x14ac:dyDescent="0.25">
      <c r="A23" s="7"/>
      <c r="C23" s="7" t="s">
        <v>15</v>
      </c>
      <c r="D23" s="8"/>
      <c r="E23" s="8"/>
    </row>
    <row r="24" spans="1:6" ht="15" customHeight="1" x14ac:dyDescent="0.25">
      <c r="A24" s="7"/>
      <c r="C24" s="7" t="s">
        <v>16</v>
      </c>
      <c r="D24" s="8"/>
    </row>
    <row r="25" spans="1:6" ht="15" customHeight="1" x14ac:dyDescent="0.25">
      <c r="A25" s="7"/>
      <c r="C25" s="7" t="s">
        <v>17</v>
      </c>
      <c r="D25" s="8"/>
    </row>
    <row r="26" spans="1:6" ht="15" customHeight="1" x14ac:dyDescent="0.25">
      <c r="A26" s="7"/>
      <c r="C26" s="7" t="s">
        <v>18</v>
      </c>
      <c r="D26" s="8"/>
    </row>
    <row r="27" spans="1:6" ht="15" customHeight="1" x14ac:dyDescent="0.25">
      <c r="A27" s="7"/>
      <c r="C27" s="7" t="s">
        <v>19</v>
      </c>
      <c r="D27" s="8"/>
    </row>
    <row r="28" spans="1:6" ht="15" customHeight="1" x14ac:dyDescent="0.25">
      <c r="A28" s="7"/>
      <c r="C28" s="7" t="s">
        <v>20</v>
      </c>
      <c r="D28" s="8"/>
    </row>
    <row r="29" spans="1:6" ht="15" customHeight="1" x14ac:dyDescent="0.25">
      <c r="A29" s="7"/>
      <c r="C29" s="7" t="s">
        <v>21</v>
      </c>
      <c r="D29" s="8"/>
    </row>
    <row r="30" spans="1:6" ht="15" customHeight="1" x14ac:dyDescent="0.25">
      <c r="A30" s="7"/>
      <c r="C30" s="7" t="s">
        <v>22</v>
      </c>
      <c r="D30" s="8"/>
      <c r="E30" s="8"/>
    </row>
    <row r="31" spans="1:6" ht="15" customHeight="1" x14ac:dyDescent="0.25">
      <c r="A31" s="7"/>
      <c r="C31" s="7" t="s">
        <v>23</v>
      </c>
      <c r="D31" s="8"/>
      <c r="E31" s="8"/>
    </row>
    <row r="32" spans="1:6" ht="15" customHeight="1" x14ac:dyDescent="0.25">
      <c r="A32" s="7"/>
      <c r="C32" s="7" t="s">
        <v>24</v>
      </c>
      <c r="D32" s="8"/>
      <c r="E32" s="8"/>
    </row>
    <row r="33" spans="1:5" ht="15" customHeight="1" x14ac:dyDescent="0.25">
      <c r="A33" s="7"/>
      <c r="C33" s="7" t="s">
        <v>670</v>
      </c>
      <c r="D33" s="8"/>
      <c r="E33" s="8"/>
    </row>
    <row r="34" spans="1:5" ht="15" customHeight="1" x14ac:dyDescent="0.25">
      <c r="A34" s="7"/>
      <c r="C34" s="7" t="s">
        <v>25</v>
      </c>
      <c r="D34" s="8"/>
      <c r="E34" s="8"/>
    </row>
    <row r="35" spans="1:5" ht="15" customHeight="1" x14ac:dyDescent="0.25">
      <c r="A35" s="7"/>
      <c r="C35" s="7" t="s">
        <v>26</v>
      </c>
      <c r="D35" s="8"/>
      <c r="E35" s="8"/>
    </row>
    <row r="36" spans="1:5" ht="15" customHeight="1" x14ac:dyDescent="0.25">
      <c r="A36" s="7"/>
      <c r="C36" s="7" t="s">
        <v>27</v>
      </c>
      <c r="D36" s="8"/>
      <c r="E36" s="8"/>
    </row>
    <row r="37" spans="1:5" ht="15" customHeight="1" x14ac:dyDescent="0.25">
      <c r="A37" s="7"/>
      <c r="C37" s="7" t="s">
        <v>28</v>
      </c>
      <c r="D37" s="8"/>
      <c r="E37" s="8"/>
    </row>
    <row r="38" spans="1:5" ht="15" customHeight="1" x14ac:dyDescent="0.25">
      <c r="A38" s="7"/>
      <c r="C38" s="7" t="s">
        <v>29</v>
      </c>
      <c r="D38" s="8"/>
      <c r="E38" s="8"/>
    </row>
    <row r="39" spans="1:5" ht="15" customHeight="1" x14ac:dyDescent="0.25">
      <c r="A39" s="7"/>
      <c r="C39" s="7" t="s">
        <v>30</v>
      </c>
      <c r="D39" s="8"/>
      <c r="E39" s="8"/>
    </row>
    <row r="40" spans="1:5" ht="15" customHeight="1" x14ac:dyDescent="0.25">
      <c r="A40" s="7"/>
      <c r="C40" s="7" t="s">
        <v>31</v>
      </c>
      <c r="D40" s="8"/>
      <c r="E40" s="8"/>
    </row>
    <row r="41" spans="1:5" ht="15" customHeight="1" x14ac:dyDescent="0.25">
      <c r="A41" s="7"/>
      <c r="C41" s="7" t="s">
        <v>32</v>
      </c>
      <c r="D41" s="8"/>
      <c r="E41" s="8"/>
    </row>
    <row r="42" spans="1:5" ht="15" customHeight="1" x14ac:dyDescent="0.25">
      <c r="A42" s="7"/>
      <c r="C42" s="7" t="s">
        <v>33</v>
      </c>
      <c r="D42" s="8"/>
      <c r="E42" s="8"/>
    </row>
    <row r="43" spans="1:5" ht="15" customHeight="1" x14ac:dyDescent="0.25">
      <c r="A43" s="7"/>
      <c r="C43" s="7" t="s">
        <v>34</v>
      </c>
      <c r="D43" s="8"/>
      <c r="E43" s="8"/>
    </row>
    <row r="44" spans="1:5" ht="15" customHeight="1" x14ac:dyDescent="0.25">
      <c r="A44" s="7"/>
      <c r="C44" s="7" t="s">
        <v>35</v>
      </c>
      <c r="D44" s="8"/>
      <c r="E44" s="8"/>
    </row>
    <row r="45" spans="1:5" ht="15" customHeight="1" x14ac:dyDescent="0.25">
      <c r="A45" s="7"/>
      <c r="C45" s="7" t="s">
        <v>36</v>
      </c>
      <c r="D45" s="8"/>
      <c r="E45" s="8"/>
    </row>
    <row r="46" spans="1:5" ht="15" customHeight="1" x14ac:dyDescent="0.25">
      <c r="A46" s="7"/>
      <c r="C46" s="7" t="s">
        <v>37</v>
      </c>
      <c r="D46" s="8"/>
    </row>
    <row r="47" spans="1:5" ht="15" customHeight="1" x14ac:dyDescent="0.25">
      <c r="A47" s="7"/>
      <c r="C47" s="7" t="s">
        <v>38</v>
      </c>
      <c r="D47" s="8"/>
    </row>
    <row r="48" spans="1:5" ht="15" customHeight="1" x14ac:dyDescent="0.25">
      <c r="A48" s="7"/>
      <c r="C48" s="7" t="s">
        <v>39</v>
      </c>
      <c r="D48" s="8"/>
    </row>
    <row r="49" spans="1:5" ht="15" customHeight="1" x14ac:dyDescent="0.25">
      <c r="A49" s="7"/>
      <c r="C49" s="7" t="s">
        <v>40</v>
      </c>
      <c r="D49" s="8"/>
    </row>
    <row r="50" spans="1:5" ht="15" customHeight="1" x14ac:dyDescent="0.25">
      <c r="A50" s="7"/>
      <c r="C50" s="7" t="s">
        <v>41</v>
      </c>
      <c r="D50" s="8"/>
    </row>
    <row r="51" spans="1:5" ht="15" customHeight="1" x14ac:dyDescent="0.25">
      <c r="A51" s="7"/>
      <c r="C51" s="7" t="s">
        <v>42</v>
      </c>
      <c r="D51" s="8"/>
    </row>
    <row r="52" spans="1:5" ht="15" customHeight="1" x14ac:dyDescent="0.25">
      <c r="A52" s="7"/>
      <c r="C52" s="7" t="s">
        <v>43</v>
      </c>
      <c r="D52" s="8"/>
      <c r="E52" s="8"/>
    </row>
    <row r="53" spans="1:5" ht="15" customHeight="1" x14ac:dyDescent="0.25">
      <c r="A53" s="7"/>
      <c r="C53" s="7" t="s">
        <v>44</v>
      </c>
      <c r="D53" s="8"/>
    </row>
    <row r="54" spans="1:5" ht="15" customHeight="1" x14ac:dyDescent="0.25">
      <c r="A54" s="7"/>
      <c r="C54" s="7" t="s">
        <v>45</v>
      </c>
    </row>
    <row r="55" spans="1:5" ht="15" customHeight="1" x14ac:dyDescent="0.25">
      <c r="A55" s="7"/>
      <c r="C55" s="7" t="s">
        <v>46</v>
      </c>
    </row>
    <row r="56" spans="1:5" ht="15" customHeight="1" x14ac:dyDescent="0.25">
      <c r="A56" s="7"/>
      <c r="C56" s="7" t="s">
        <v>47</v>
      </c>
    </row>
    <row r="57" spans="1:5" ht="15" customHeight="1" x14ac:dyDescent="0.25">
      <c r="A57" s="7"/>
      <c r="C57" s="7" t="s">
        <v>48</v>
      </c>
    </row>
    <row r="58" spans="1:5" ht="6" customHeight="1" x14ac:dyDescent="0.2"/>
    <row r="59" spans="1:5" ht="15.75" x14ac:dyDescent="0.2">
      <c r="C59" s="9" t="s">
        <v>49</v>
      </c>
    </row>
  </sheetData>
  <hyperlinks>
    <hyperlink ref="B9:C9" location="Edad!A1" tooltip="GRUPOS DE EDAD" display="GRUPOS DE EDAD"/>
    <hyperlink ref="C12" location="'Renta media familiar'!A1" tooltip="NIVEL DE RENTA DEL TURISTA" display="Nivel de renta del turista"/>
    <hyperlink ref="C13" location="'Renta media familiar mercados'!A1" tooltip="NIVEL DE RENTA DEL TURISTA POR MERCADOS" display="Nivel de renta del turista por mercados"/>
    <hyperlink ref="C14" location="'Relacion acompañantes'!A1" tooltip="GRUPO VACACIONAL" display="Grupo vacacional"/>
    <hyperlink ref="C22" location="'zonas de alojamiento'!A1" tooltip="Zona de alojamiento" display="Zona de alojamiento"/>
    <hyperlink ref="C25" location="'servicios contratados'!A1" tooltip="Pensión contratada y servicios pagados en origen" display="Pensión contratada y servicios pagados en origen"/>
    <hyperlink ref="C56" location="'Aspectos negativos'!A1" tooltip="Aspectos negativos del viaje" display="Aspectos negativos del viaje"/>
    <hyperlink ref="C32" location="'Realización de escala por merca'!A1" tooltip="Turistas que realizan escala en su viaje por mercados" display="Turistas que realizan escala en su viaje por mercados"/>
    <hyperlink ref="C46" location="'gasto por mercados'!A1" tooltip="Gasto según mercados" display="Gasto según mercados"/>
    <hyperlink ref="C55" location="' Motivacion'!A1" tooltip="Motivos elección tenerife" display="Motivos elección tenerife"/>
    <hyperlink ref="C24" location="'Estancia media mercados'!A1" tooltip="Estancia media por mercados" display="Estancia media por mercados"/>
    <hyperlink ref="C47" location="'gasto diario por mercados'!A1" tooltip="Gasto diario según mercados" display="Gasto diario según mercados"/>
    <hyperlink ref="C43" location="'Uso de coche'!A1" tooltip="Uso de coche " display="Uso de coche "/>
    <hyperlink ref="C50" location="'gasto por part de quienes gasta'!A1" tooltip="Gasto medio en destino según conceptos de quiénes gastan" display="Gasto medio en destino según conceptos de quiénes gastan"/>
    <hyperlink ref="C23" location="'Tipo y cat de alojamiento'!A1" tooltip="Tipo de alojamiento" display="Tipo de alojamiento"/>
    <hyperlink ref="C26" location="'formula contratacion'!A1" tooltip="Fórmula de contratación del vuelo y el alojamiento" display="Fórmula de contratación del vuelo y el alojamiento"/>
    <hyperlink ref="C49" location="'gasto diario por partidas'!A1" tooltip="Gasto diario en destino según conceptos" display="Gasto diario en destino según conceptos"/>
    <hyperlink ref="C48" location="'gasto por partidas'!A1" tooltip="Gasto en destino según conceptos" display="Gasto en destino según conceptos"/>
    <hyperlink ref="C21" location="'fidelidad mercados ult 5 años'!A1" tooltip="Nivel de fidelidad por mercados (últimos 5 años)" display="Nivel de fidelidad por mercados (últimos 5 años)"/>
    <hyperlink ref="C30" location="'formula contrata aloja'!A1" tooltip="Fórmula de contratación del alojamiento" display="Fórmula de contratación del alojamiento"/>
    <hyperlink ref="C9" location="Edad!A1" tooltip="Grupos de edad" display="Grupos de edad"/>
    <hyperlink ref="C15" location="'Turismo familiar'!A1" tooltip="Turismo familiar" display="Turismo familiar"/>
    <hyperlink ref="C16" location="'porc adult y niñ x mercado'!A1" tooltip="Relación adultos y niños entre los turistas" display="Relación adultos y niños entre los turistas"/>
    <hyperlink ref="C17" location="Discapacidad!A1" tooltip="Discapacidad entres los turistas que visitan la Isla" display="Discapacidad entres los turistas que visitan la Isla"/>
    <hyperlink ref="C19" location="' Fidelidad '!A1" tooltip="Nivel de fidelidad" display="Nivel de fidelidad"/>
    <hyperlink ref="C20" location="'fidelidad mercados'!A1" tooltip="Nivel de fidelidad por mercados" display="Nivel de fidelidad por mercados"/>
    <hyperlink ref="C27" location="'paquete mercados'!A1" tooltip="Fórmula de contratación modalidad paquete turístico por nacionalidades (%)" display="Fórmula de contratación modalidad paquete turístico por nacionalidades (%)"/>
    <hyperlink ref="C28" location="'contratacion indepe mercados'!A1" tooltip="Fórmula de contratación independiente de los servicios del viaje por nacionalidades (%)" display="Fórmula de contratación independiente de los servicios del viaje por nacionalidades (%)"/>
    <hyperlink ref="C31" location="'formula de contrat por mercado'!A1" tooltip="Fórmula de contratación por nacionalidades" display="Fórmula de contratación por nacionalidades"/>
    <hyperlink ref="C34" location="'internet uso'!A1" tooltip="Uso internet" display="Uso internet"/>
    <hyperlink ref="C35" location="'compr y reserva intern mercados'!A1" tooltip="Uso internet por mercados" display="Uso internet por mercados"/>
    <hyperlink ref="C36" location="'realización de actividades'!A1" tooltip="Actividades realizadas" display="Actividades realizadas"/>
    <hyperlink ref="C37" location="'actividades por mercados'!A1" tooltip="Actividades realizadas por mercados" display="Actividades realizadas por mercados"/>
    <hyperlink ref="C38" location="'Información sobre actividades'!A1" tooltip="Lugares de información sobre las actividades" display="Lugares de información sobre las actividades"/>
    <hyperlink ref="C39" location="'Sugerencias actividades'!A1" tooltip="Sugerencias para mejorar las actividades" display="Sugerencias para mejorar las actividades"/>
    <hyperlink ref="C40" location="'realización de excursiones'!A1" tooltip="Excursiones realizadas" display="Excursiones realizadas"/>
    <hyperlink ref="C42" location="'excursiones por mercados'!A1" tooltip="Excursiones realizadas por mercados" display="Excursiones realizadas por mercados"/>
    <hyperlink ref="C44" location="'transfer usado'!A1" tooltip="Transfer usado para su traslado al aeropuerto" display="Transfer usado para su traslado al aeropuerto"/>
    <hyperlink ref="C45" location="Gasto!A1" tooltip="Gasto en origen y destino" display="Gasto en origen y destino"/>
    <hyperlink ref="C51" location="'gast x dia por part los gastan'!A1" tooltip="Gasto medio diario en destino según conceptos de quiénes gastan" display="Gasto medio diario en destino según conceptos de quiénes gastan"/>
    <hyperlink ref="C52" location="'satisfacción aspectos'!A1" tooltip="Satisfacción" display="Satisfacción"/>
    <hyperlink ref="C53" location="'satisfacción aspectos 2007-2012'!A1" tooltip="Satisfacción detallada (datos anteriores a 2013)" display="Satisfacción detallada (datos anteriores a 2013)"/>
    <hyperlink ref="C54" location="'satisfacción mercados'!A1" tooltip="Satisfacción global de los turistas con su viaje a tenerife por nacionalidades" display="Satisfacción global de los turistas con su viaje a tenerife por nacionalidades"/>
    <hyperlink ref="C18" location="'Discapacidad mercados'!A1" tooltip="Discapacidad por mercados" display="Discapacidad por mercados"/>
    <hyperlink ref="C41" location="'forma de realización de excu'!A1" tooltip="Forma de realizar las excursiones" display="Forma de realizar las excursiones"/>
    <hyperlink ref="C57" location="'Perfil resumen mercado año'!A1" tooltip="Ficha resumen (último año)" display="Ficha resumen (último año)"/>
    <hyperlink ref="C33" location="'Turistas en vuelos directos TF'!A1" display="Turistas que realizan escala en su viaje por mercados"/>
    <hyperlink ref="C29" location="'formula contrata vuelo'!A1" display="Fórmula de contratación del vuelo"/>
    <hyperlink ref="C11" location="'Edad mercados'!A1" tooltip="EDAD MEDIA DE LOS TURISTAS POR MERCADOS" display="Edad media de los turistas por mercados"/>
    <hyperlink ref="C10" location="'Edad mercados franja edad'!A1" display="Distribución por rango de edad por mercados"/>
  </hyperlinks>
  <printOptions horizontalCentered="1" verticalCentered="1"/>
  <pageMargins left="0.39370078740157483" right="0.39370078740157483" top="0.59055118110236227" bottom="0.39370078740157483" header="0.11811023622047245" footer="0.11811023622047245"/>
  <pageSetup paperSize="9" scale="82" fitToHeight="3" orientation="landscape" cellComments="atEnd" r:id="rId1"/>
  <headerFooter scaleWithDoc="0" alignWithMargins="0">
    <oddHeader>&amp;L&amp;G&amp;C&amp;K01+034Encuesta de Turismo Receptivo</oddHeader>
    <oddFooter>&amp;C&amp;K01+023Turismo de Tenerife&amp;R&amp;K01+034&amp;P</oddFooter>
  </headerFooter>
  <rowBreaks count="1" manualBreakCount="1">
    <brk id="36" max="16383" man="1"/>
  </row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70"/>
  <sheetViews>
    <sheetView showGridLines="0" zoomScaleNormal="100" workbookViewId="0"/>
  </sheetViews>
  <sheetFormatPr baseColWidth="10" defaultColWidth="9.42578125" defaultRowHeight="12.75" x14ac:dyDescent="0.2"/>
  <cols>
    <col min="1" max="1" width="16.28515625" customWidth="1"/>
    <col min="2" max="2" width="33.7109375" customWidth="1"/>
    <col min="3" max="3" width="9.7109375" customWidth="1"/>
    <col min="4" max="5" width="9.85546875" customWidth="1"/>
    <col min="6" max="6" width="7.7109375" customWidth="1"/>
    <col min="7" max="7" width="15.5703125" customWidth="1"/>
    <col min="8" max="9" width="7.7109375" customWidth="1"/>
    <col min="10" max="10" width="10.85546875" bestFit="1" customWidth="1"/>
    <col min="19" max="19" width="6.85546875" customWidth="1"/>
  </cols>
  <sheetData>
    <row r="1" spans="1:8" x14ac:dyDescent="0.2">
      <c r="A1" s="10"/>
      <c r="B1" s="10" t="s">
        <v>111</v>
      </c>
      <c r="C1" s="10"/>
    </row>
    <row r="2" spans="1:8" ht="77.25" customHeight="1" x14ac:dyDescent="0.2"/>
    <row r="3" spans="1:8" ht="46.5" customHeight="1" thickBot="1" x14ac:dyDescent="0.4">
      <c r="B3" s="312" t="s">
        <v>601</v>
      </c>
      <c r="C3" s="312"/>
      <c r="D3" s="312"/>
      <c r="E3" s="312"/>
    </row>
    <row r="4" spans="1:8" s="11" customFormat="1" ht="6" customHeight="1" x14ac:dyDescent="0.2">
      <c r="B4" s="41"/>
      <c r="C4" s="41"/>
      <c r="D4" s="43"/>
      <c r="E4" s="43"/>
    </row>
    <row r="5" spans="1:8" x14ac:dyDescent="0.2">
      <c r="B5" s="15"/>
      <c r="C5" s="306">
        <v>2014</v>
      </c>
      <c r="D5" s="307">
        <v>2015</v>
      </c>
      <c r="E5" s="18" t="s">
        <v>593</v>
      </c>
    </row>
    <row r="6" spans="1:8" ht="15" x14ac:dyDescent="0.2">
      <c r="A6" s="54"/>
      <c r="B6" s="66" t="s">
        <v>126</v>
      </c>
      <c r="C6" s="67">
        <v>2.0194986072423431</v>
      </c>
      <c r="D6" s="89">
        <v>1.8088134616077516</v>
      </c>
      <c r="E6" s="68">
        <f>IFERROR(D6/C6-1,"-")</f>
        <v>-0.10432547211423204</v>
      </c>
      <c r="F6" s="29"/>
    </row>
    <row r="7" spans="1:8" ht="15" customHeight="1" x14ac:dyDescent="0.2">
      <c r="A7" s="54"/>
      <c r="B7" s="90" t="s">
        <v>127</v>
      </c>
      <c r="C7" s="71">
        <v>0.85886722376973001</v>
      </c>
      <c r="D7" s="91">
        <v>0.70983317118869771</v>
      </c>
      <c r="E7" s="72">
        <f>IFERROR(D7/C7-1,"-")</f>
        <v>-0.17352397257272645</v>
      </c>
    </row>
    <row r="8" spans="1:8" ht="15" customHeight="1" x14ac:dyDescent="0.2">
      <c r="A8" s="54"/>
      <c r="B8" s="92" t="s">
        <v>128</v>
      </c>
      <c r="C8" s="23">
        <v>0.17022593624264945</v>
      </c>
      <c r="D8" s="93">
        <v>0.16935106114654247</v>
      </c>
      <c r="E8" s="24">
        <f>IFERROR(D8/C8-1,"-")</f>
        <v>-5.1394935191302338E-3</v>
      </c>
    </row>
    <row r="9" spans="1:8" ht="15" customHeight="1" x14ac:dyDescent="0.2">
      <c r="A9" s="54"/>
      <c r="B9" s="92" t="s">
        <v>129</v>
      </c>
      <c r="C9" s="23">
        <v>0.99040544722995616</v>
      </c>
      <c r="D9" s="93">
        <v>0.92962922927250624</v>
      </c>
      <c r="E9" s="24">
        <f>IFERROR(D9/C9-1,"-")</f>
        <v>-6.1364987568912954E-2</v>
      </c>
    </row>
    <row r="10" spans="1:8" ht="6" customHeight="1" x14ac:dyDescent="0.2">
      <c r="B10" s="34"/>
      <c r="C10" s="36"/>
      <c r="D10" s="36"/>
      <c r="E10" s="36"/>
    </row>
    <row r="11" spans="1:8" ht="22.5" customHeight="1" x14ac:dyDescent="0.2">
      <c r="B11" s="309" t="s">
        <v>122</v>
      </c>
      <c r="C11" s="309"/>
      <c r="D11" s="309"/>
      <c r="E11" s="309"/>
    </row>
    <row r="12" spans="1:8" x14ac:dyDescent="0.2">
      <c r="B12" s="28"/>
      <c r="C12" s="28"/>
      <c r="D12" s="28"/>
      <c r="E12" s="28"/>
      <c r="F12" s="28"/>
      <c r="G12" s="28"/>
      <c r="H12" s="28"/>
    </row>
    <row r="13" spans="1:8" x14ac:dyDescent="0.2">
      <c r="B13" s="28"/>
      <c r="C13" s="28"/>
      <c r="D13" s="28"/>
      <c r="E13" s="28"/>
      <c r="F13" s="28"/>
      <c r="G13" s="28"/>
      <c r="H13" s="28"/>
    </row>
    <row r="14" spans="1:8" x14ac:dyDescent="0.2">
      <c r="B14" s="28"/>
      <c r="C14" s="28"/>
      <c r="D14" s="28"/>
      <c r="E14" s="28"/>
      <c r="F14" s="28"/>
      <c r="G14" s="28"/>
      <c r="H14" s="28"/>
    </row>
    <row r="15" spans="1:8" x14ac:dyDescent="0.2">
      <c r="B15" s="28"/>
      <c r="C15" s="28"/>
      <c r="D15" s="28"/>
      <c r="E15" s="28"/>
      <c r="F15" s="28"/>
      <c r="G15" s="28"/>
      <c r="H15" s="28"/>
    </row>
    <row r="16" spans="1:8" x14ac:dyDescent="0.2">
      <c r="B16" s="28"/>
      <c r="C16" s="28"/>
      <c r="D16" s="28"/>
      <c r="E16" s="28"/>
      <c r="F16" s="28"/>
      <c r="G16" s="28"/>
      <c r="H16" s="28"/>
    </row>
    <row r="17" spans="2:8" x14ac:dyDescent="0.2">
      <c r="B17" s="28"/>
      <c r="C17" s="28"/>
      <c r="D17" s="28"/>
      <c r="E17" s="28"/>
      <c r="F17" s="28"/>
      <c r="G17" s="28"/>
      <c r="H17" s="28"/>
    </row>
    <row r="18" spans="2:8" x14ac:dyDescent="0.2">
      <c r="B18" s="28"/>
      <c r="C18" s="28"/>
      <c r="D18" s="28"/>
      <c r="E18" s="28"/>
      <c r="F18" s="28"/>
      <c r="G18" s="28"/>
      <c r="H18" s="28"/>
    </row>
    <row r="19" spans="2:8" x14ac:dyDescent="0.2">
      <c r="B19" s="28"/>
      <c r="C19" s="28"/>
      <c r="D19" s="28"/>
      <c r="E19" s="28"/>
      <c r="F19" s="28"/>
      <c r="G19" s="28"/>
      <c r="H19" s="28"/>
    </row>
    <row r="20" spans="2:8" x14ac:dyDescent="0.2">
      <c r="B20" s="28"/>
      <c r="C20" s="28"/>
      <c r="D20" s="28"/>
      <c r="E20" s="28"/>
      <c r="F20" s="28"/>
      <c r="G20" s="28"/>
      <c r="H20" s="28"/>
    </row>
    <row r="21" spans="2:8" x14ac:dyDescent="0.2">
      <c r="B21" s="28"/>
      <c r="C21" s="28"/>
      <c r="D21" s="28"/>
      <c r="E21" s="28"/>
      <c r="F21" s="28"/>
      <c r="G21" s="28"/>
      <c r="H21" s="28"/>
    </row>
    <row r="22" spans="2:8" x14ac:dyDescent="0.2">
      <c r="B22" s="28"/>
      <c r="C22" s="28"/>
      <c r="D22" s="28"/>
      <c r="E22" s="28"/>
      <c r="F22" s="28"/>
      <c r="G22" s="28"/>
      <c r="H22" s="28"/>
    </row>
    <row r="51" spans="1:5" ht="51.75" customHeight="1" thickBot="1" x14ac:dyDescent="0.4">
      <c r="B51" s="312" t="s">
        <v>604</v>
      </c>
      <c r="C51" s="312"/>
      <c r="D51" s="312"/>
      <c r="E51" s="312"/>
    </row>
    <row r="52" spans="1:5" s="11" customFormat="1" ht="6" customHeight="1" x14ac:dyDescent="0.2">
      <c r="B52" s="41"/>
      <c r="C52" s="41"/>
      <c r="D52" s="43"/>
    </row>
    <row r="53" spans="1:5" ht="43.5" customHeight="1" x14ac:dyDescent="0.2">
      <c r="B53" s="15"/>
      <c r="C53" s="15"/>
      <c r="D53" s="88" t="s">
        <v>603</v>
      </c>
      <c r="E53" s="18" t="s">
        <v>593</v>
      </c>
    </row>
    <row r="54" spans="1:5" ht="33.75" customHeight="1" x14ac:dyDescent="0.2">
      <c r="A54" s="54"/>
      <c r="B54" s="66" t="s">
        <v>130</v>
      </c>
      <c r="C54" s="66"/>
      <c r="D54" s="89">
        <v>3.8636363636363633</v>
      </c>
      <c r="E54" s="68" t="str">
        <f>IFERROR(D54/C54-1,"-")</f>
        <v>-</v>
      </c>
    </row>
    <row r="55" spans="1:5" ht="15" customHeight="1" x14ac:dyDescent="0.2">
      <c r="A55" s="54"/>
      <c r="B55" s="90" t="s">
        <v>127</v>
      </c>
      <c r="C55" s="90"/>
      <c r="D55" s="91">
        <v>1.5727272727272728</v>
      </c>
      <c r="E55" s="72" t="str">
        <f>IFERROR(D55/C55-1,"-")</f>
        <v>-</v>
      </c>
    </row>
    <row r="56" spans="1:5" ht="15" customHeight="1" x14ac:dyDescent="0.2">
      <c r="A56" s="54"/>
      <c r="B56" s="92" t="s">
        <v>128</v>
      </c>
      <c r="C56" s="92"/>
      <c r="D56" s="93">
        <v>0.41818181818181815</v>
      </c>
      <c r="E56" s="24" t="str">
        <f>IFERROR(D56/C56-1,"-")</f>
        <v>-</v>
      </c>
    </row>
    <row r="57" spans="1:5" ht="15" customHeight="1" x14ac:dyDescent="0.2">
      <c r="A57" s="54"/>
      <c r="B57" s="92" t="s">
        <v>129</v>
      </c>
      <c r="C57" s="92"/>
      <c r="D57" s="93">
        <v>2.1454545454545455</v>
      </c>
      <c r="E57" s="24" t="str">
        <f>IFERROR(D57/C57-1,"-")</f>
        <v>-</v>
      </c>
    </row>
    <row r="58" spans="1:5" ht="6" customHeight="1" x14ac:dyDescent="0.2">
      <c r="B58" s="34"/>
      <c r="C58" s="34"/>
      <c r="D58" s="36"/>
      <c r="E58" s="36"/>
    </row>
    <row r="59" spans="1:5" ht="22.5" customHeight="1" x14ac:dyDescent="0.2">
      <c r="B59" s="309" t="s">
        <v>122</v>
      </c>
      <c r="C59" s="309"/>
      <c r="D59" s="309"/>
      <c r="E59" s="309"/>
    </row>
    <row r="60" spans="1:5" x14ac:dyDescent="0.2">
      <c r="B60" s="28"/>
      <c r="C60" s="28"/>
      <c r="D60" s="28"/>
      <c r="E60" s="28"/>
    </row>
    <row r="61" spans="1:5" x14ac:dyDescent="0.2">
      <c r="B61" s="28"/>
      <c r="C61" s="28"/>
      <c r="D61" s="28"/>
      <c r="E61" s="28"/>
    </row>
    <row r="62" spans="1:5" x14ac:dyDescent="0.2">
      <c r="B62" s="28"/>
      <c r="C62" s="28"/>
      <c r="D62" s="28"/>
      <c r="E62" s="28"/>
    </row>
    <row r="63" spans="1:5" x14ac:dyDescent="0.2">
      <c r="B63" s="28"/>
      <c r="C63" s="28"/>
      <c r="D63" s="28"/>
      <c r="E63" s="28"/>
    </row>
    <row r="64" spans="1:5" x14ac:dyDescent="0.2">
      <c r="B64" s="28"/>
      <c r="C64" s="28"/>
      <c r="D64" s="28"/>
      <c r="E64" s="28"/>
    </row>
    <row r="65" spans="2:5" x14ac:dyDescent="0.2">
      <c r="B65" s="28"/>
      <c r="C65" s="28"/>
      <c r="D65" s="28"/>
      <c r="E65" s="28"/>
    </row>
    <row r="66" spans="2:5" x14ac:dyDescent="0.2">
      <c r="B66" s="28"/>
      <c r="C66" s="28"/>
      <c r="D66" s="28"/>
      <c r="E66" s="28"/>
    </row>
    <row r="67" spans="2:5" x14ac:dyDescent="0.2">
      <c r="B67" s="28"/>
      <c r="C67" s="28"/>
      <c r="D67" s="28"/>
      <c r="E67" s="28"/>
    </row>
    <row r="68" spans="2:5" x14ac:dyDescent="0.2">
      <c r="B68" s="28"/>
      <c r="C68" s="28"/>
      <c r="D68" s="28"/>
      <c r="E68" s="28"/>
    </row>
    <row r="69" spans="2:5" x14ac:dyDescent="0.2">
      <c r="B69" s="28"/>
      <c r="C69" s="28"/>
      <c r="D69" s="28"/>
      <c r="E69" s="28"/>
    </row>
    <row r="70" spans="2:5" x14ac:dyDescent="0.2">
      <c r="B70" s="28"/>
      <c r="C70" s="28"/>
      <c r="D70" s="28"/>
      <c r="E70" s="28"/>
    </row>
  </sheetData>
  <mergeCells count="4">
    <mergeCell ref="B3:E3"/>
    <mergeCell ref="B11:E11"/>
    <mergeCell ref="B51:E51"/>
    <mergeCell ref="B59:E59"/>
  </mergeCells>
  <printOptions horizontalCentered="1" verticalCentered="1"/>
  <pageMargins left="3.937007874015748E-2" right="3.937007874015748E-2" top="0.74803149606299213" bottom="0.35433070866141736" header="0.11811023622047245" footer="0.11811023622047245"/>
  <pageSetup paperSize="9" scale="72"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pageSetUpPr fitToPage="1"/>
  </sheetPr>
  <dimension ref="A1:Q49"/>
  <sheetViews>
    <sheetView showGridLines="0" zoomScaleNormal="100" workbookViewId="0"/>
  </sheetViews>
  <sheetFormatPr baseColWidth="10" defaultColWidth="9.42578125" defaultRowHeight="12.75" x14ac:dyDescent="0.2"/>
  <cols>
    <col min="1" max="1" width="16.28515625" customWidth="1"/>
    <col min="2" max="3" width="18.140625" customWidth="1"/>
    <col min="4" max="4" width="7.7109375" customWidth="1"/>
    <col min="5" max="5" width="8.42578125" customWidth="1"/>
    <col min="6" max="8" width="11.7109375" customWidth="1"/>
    <col min="9" max="12" width="7.7109375" customWidth="1"/>
    <col min="13" max="13" width="10.85546875" bestFit="1" customWidth="1"/>
  </cols>
  <sheetData>
    <row r="1" spans="1:17" x14ac:dyDescent="0.2">
      <c r="A1" s="10" t="s">
        <v>79</v>
      </c>
    </row>
    <row r="2" spans="1:17" ht="77.25" customHeight="1" x14ac:dyDescent="0.2">
      <c r="F2" s="94"/>
      <c r="G2" s="94"/>
      <c r="H2" s="94"/>
      <c r="I2" s="94"/>
      <c r="J2" s="94"/>
      <c r="K2" s="94"/>
      <c r="L2" s="94"/>
      <c r="M2" s="94"/>
      <c r="N2" s="94"/>
      <c r="O2" s="94"/>
    </row>
    <row r="3" spans="1:17" ht="21.75" customHeight="1" thickBot="1" x14ac:dyDescent="0.25">
      <c r="B3" s="308" t="str">
        <f>CONCATENATE("Turistas con discapacidad (% turistas)")</f>
        <v>Turistas con discapacidad (% turistas)</v>
      </c>
      <c r="C3" s="308"/>
      <c r="D3" s="308"/>
      <c r="E3" s="308"/>
      <c r="F3" s="10"/>
      <c r="G3" s="10"/>
      <c r="H3" s="10"/>
      <c r="I3" s="10"/>
      <c r="J3" s="10"/>
      <c r="K3" s="10"/>
      <c r="L3" s="10"/>
      <c r="M3" s="10"/>
      <c r="N3" s="10"/>
      <c r="O3" s="10"/>
      <c r="P3" s="10"/>
      <c r="Q3" s="10"/>
    </row>
    <row r="4" spans="1:17" s="11" customFormat="1" ht="6" customHeight="1" x14ac:dyDescent="0.2">
      <c r="B4" s="12"/>
      <c r="C4" s="12"/>
      <c r="D4" s="13"/>
      <c r="E4" s="14"/>
      <c r="F4" s="57"/>
      <c r="G4" s="10"/>
      <c r="H4" s="10"/>
      <c r="I4" s="10"/>
      <c r="J4" s="10"/>
      <c r="K4" s="10"/>
      <c r="L4" s="10"/>
      <c r="M4" s="10"/>
      <c r="N4" s="10"/>
      <c r="O4" s="10"/>
      <c r="P4" s="10"/>
      <c r="Q4" s="10"/>
    </row>
    <row r="5" spans="1:17" ht="39.75" customHeight="1" x14ac:dyDescent="0.2">
      <c r="B5" s="15"/>
      <c r="C5" s="17">
        <v>2014</v>
      </c>
      <c r="D5" s="17">
        <v>2015</v>
      </c>
      <c r="E5" s="18" t="s">
        <v>593</v>
      </c>
      <c r="F5" s="10"/>
      <c r="G5" s="10"/>
      <c r="H5" s="10"/>
      <c r="I5" s="10"/>
      <c r="J5" s="10">
        <v>2014</v>
      </c>
      <c r="K5" s="10">
        <v>2015</v>
      </c>
      <c r="L5" s="10" t="s">
        <v>593</v>
      </c>
      <c r="M5" s="10"/>
      <c r="N5" s="10"/>
      <c r="O5" s="10"/>
      <c r="P5" s="10"/>
      <c r="Q5" s="10"/>
    </row>
    <row r="6" spans="1:17" ht="15" customHeight="1" x14ac:dyDescent="0.2">
      <c r="B6" s="22" t="s">
        <v>66</v>
      </c>
      <c r="C6" s="95">
        <v>2.6473011948908178</v>
      </c>
      <c r="D6" s="95">
        <v>2.606853352984527</v>
      </c>
      <c r="E6" s="24">
        <f t="shared" ref="E6:E21" si="0">IFERROR(D6/C6-1,"-")</f>
        <v>-1.5278896857053303E-2</v>
      </c>
      <c r="F6" s="10"/>
      <c r="G6" s="10"/>
      <c r="H6" s="10"/>
      <c r="I6" s="10" t="s">
        <v>66</v>
      </c>
      <c r="J6" s="10">
        <v>2.6473011948908178</v>
      </c>
      <c r="K6" s="96">
        <v>2.606853352984527</v>
      </c>
      <c r="L6" s="10">
        <v>-1.5278896857053303E-2</v>
      </c>
      <c r="M6" s="10"/>
      <c r="N6" s="10"/>
      <c r="O6" s="10"/>
      <c r="P6" s="10"/>
      <c r="Q6" s="10"/>
    </row>
    <row r="7" spans="1:17" ht="15" customHeight="1" x14ac:dyDescent="0.2">
      <c r="B7" s="22" t="s">
        <v>61</v>
      </c>
      <c r="C7" s="95">
        <v>2.123893805309736</v>
      </c>
      <c r="D7" s="95">
        <v>2.4999999999999982</v>
      </c>
      <c r="E7" s="24">
        <f t="shared" si="0"/>
        <v>0.17708333333333171</v>
      </c>
      <c r="F7" s="10"/>
      <c r="G7" s="10"/>
      <c r="H7" s="10"/>
      <c r="I7" s="10" t="s">
        <v>61</v>
      </c>
      <c r="J7" s="10">
        <v>2.123893805309736</v>
      </c>
      <c r="K7" s="96">
        <v>2.4999999999999982</v>
      </c>
      <c r="L7" s="10">
        <v>0.17708333333333171</v>
      </c>
      <c r="M7" s="10"/>
      <c r="N7" s="10"/>
      <c r="O7" s="10"/>
      <c r="P7" s="10"/>
      <c r="Q7" s="10"/>
    </row>
    <row r="8" spans="1:17" ht="15" customHeight="1" x14ac:dyDescent="0.2">
      <c r="B8" s="22" t="s">
        <v>63</v>
      </c>
      <c r="C8" s="95">
        <v>2.5316455696202529</v>
      </c>
      <c r="D8" s="95">
        <v>2.1961932650073202</v>
      </c>
      <c r="E8" s="24">
        <f t="shared" si="0"/>
        <v>-0.13250366032210847</v>
      </c>
      <c r="F8" s="10"/>
      <c r="G8" s="10"/>
      <c r="H8" s="10"/>
      <c r="I8" s="10" t="s">
        <v>63</v>
      </c>
      <c r="J8" s="10">
        <v>2.5316455696202529</v>
      </c>
      <c r="K8" s="96">
        <v>2.1961932650073202</v>
      </c>
      <c r="L8" s="10">
        <v>-0.13250366032210847</v>
      </c>
      <c r="M8" s="10"/>
      <c r="N8" s="10"/>
      <c r="O8" s="10"/>
      <c r="P8" s="10"/>
      <c r="Q8" s="10"/>
    </row>
    <row r="9" spans="1:17" ht="15" customHeight="1" x14ac:dyDescent="0.2">
      <c r="B9" s="22" t="s">
        <v>62</v>
      </c>
      <c r="C9" s="95">
        <v>1.9204389574759946</v>
      </c>
      <c r="D9" s="95">
        <v>2.0249221183800632</v>
      </c>
      <c r="E9" s="24">
        <f t="shared" si="0"/>
        <v>5.4405874499332763E-2</v>
      </c>
      <c r="F9" s="10"/>
      <c r="G9" s="10"/>
      <c r="H9" s="10"/>
      <c r="I9" s="10" t="s">
        <v>62</v>
      </c>
      <c r="J9" s="10">
        <v>1.9204389574759946</v>
      </c>
      <c r="K9" s="96">
        <v>2.0249221183800632</v>
      </c>
      <c r="L9" s="10">
        <v>5.4405874499332763E-2</v>
      </c>
      <c r="M9" s="10"/>
      <c r="N9" s="10"/>
      <c r="O9" s="10"/>
      <c r="P9" s="10"/>
      <c r="Q9" s="10"/>
    </row>
    <row r="10" spans="1:17" ht="15" customHeight="1" x14ac:dyDescent="0.2">
      <c r="B10" s="22" t="s">
        <v>69</v>
      </c>
      <c r="C10" s="95">
        <v>1.9512195121951208</v>
      </c>
      <c r="D10" s="95">
        <v>1.9206549118387919</v>
      </c>
      <c r="E10" s="24">
        <f t="shared" si="0"/>
        <v>-1.5664357682618535E-2</v>
      </c>
      <c r="F10" s="10"/>
      <c r="G10" s="10"/>
      <c r="H10" s="10"/>
      <c r="I10" s="10" t="s">
        <v>69</v>
      </c>
      <c r="J10" s="10">
        <v>1.9512195121951208</v>
      </c>
      <c r="K10" s="96">
        <v>1.9206549118387919</v>
      </c>
      <c r="L10" s="10">
        <v>-1.5664357682618535E-2</v>
      </c>
      <c r="M10" s="10"/>
      <c r="N10" s="10"/>
      <c r="O10" s="10"/>
      <c r="P10" s="10"/>
      <c r="Q10" s="10"/>
    </row>
    <row r="11" spans="1:17" ht="15" customHeight="1" x14ac:dyDescent="0.2">
      <c r="B11" s="22" t="s">
        <v>70</v>
      </c>
      <c r="C11" s="95">
        <v>2.0194986072423431</v>
      </c>
      <c r="D11" s="95">
        <v>1.8088134616077516</v>
      </c>
      <c r="E11" s="24">
        <f t="shared" si="0"/>
        <v>-0.10432547211423204</v>
      </c>
      <c r="F11" s="10"/>
      <c r="G11" s="10"/>
      <c r="H11" s="10"/>
      <c r="I11" s="10" t="s">
        <v>70</v>
      </c>
      <c r="J11" s="10">
        <v>2.0194986072423431</v>
      </c>
      <c r="K11" s="96">
        <v>1.8088134616077516</v>
      </c>
      <c r="L11" s="10">
        <v>-0.10432547211423204</v>
      </c>
      <c r="M11" s="10"/>
      <c r="N11" s="10"/>
      <c r="O11" s="10"/>
      <c r="P11" s="10"/>
      <c r="Q11" s="10"/>
    </row>
    <row r="12" spans="1:17" ht="15" customHeight="1" x14ac:dyDescent="0.2">
      <c r="B12" s="22" t="s">
        <v>67</v>
      </c>
      <c r="C12" s="95">
        <v>4.8888888888888875</v>
      </c>
      <c r="D12" s="95">
        <v>1.6470588235294126</v>
      </c>
      <c r="E12" s="24">
        <f t="shared" si="0"/>
        <v>-0.66310160427807463</v>
      </c>
      <c r="F12" s="10"/>
      <c r="G12" s="10"/>
      <c r="H12" s="10"/>
      <c r="I12" s="10" t="s">
        <v>67</v>
      </c>
      <c r="J12" s="10">
        <v>4.8888888888888875</v>
      </c>
      <c r="K12" s="96">
        <v>1.6470588235294126</v>
      </c>
      <c r="L12" s="10">
        <v>-0.66310160427807463</v>
      </c>
      <c r="M12" s="10"/>
      <c r="N12" s="10"/>
      <c r="O12" s="10"/>
      <c r="P12" s="10"/>
      <c r="Q12" s="10"/>
    </row>
    <row r="13" spans="1:17" ht="15" customHeight="1" x14ac:dyDescent="0.2">
      <c r="B13" s="22" t="s">
        <v>65</v>
      </c>
      <c r="C13" s="95">
        <v>3.40050377833753</v>
      </c>
      <c r="D13" s="95">
        <v>1.3969732246798607</v>
      </c>
      <c r="E13" s="24">
        <f t="shared" si="0"/>
        <v>-0.58918639244599635</v>
      </c>
      <c r="F13" s="10"/>
      <c r="G13" s="10"/>
      <c r="H13" s="10"/>
      <c r="I13" s="10" t="s">
        <v>65</v>
      </c>
      <c r="J13" s="10">
        <v>3.40050377833753</v>
      </c>
      <c r="K13" s="96">
        <v>1.3969732246798607</v>
      </c>
      <c r="L13" s="10">
        <v>-0.58918639244599635</v>
      </c>
      <c r="M13" s="10"/>
      <c r="N13" s="10"/>
      <c r="O13" s="10"/>
      <c r="P13" s="10"/>
      <c r="Q13" s="10"/>
    </row>
    <row r="14" spans="1:17" ht="15" customHeight="1" x14ac:dyDescent="0.2">
      <c r="B14" s="22" t="s">
        <v>64</v>
      </c>
      <c r="C14" s="95">
        <v>1.7405063291139242</v>
      </c>
      <c r="D14" s="95">
        <v>1.1532125205930805</v>
      </c>
      <c r="E14" s="24">
        <f t="shared" si="0"/>
        <v>-0.33742698816833927</v>
      </c>
      <c r="F14" s="10"/>
      <c r="G14" s="10"/>
      <c r="H14" s="10"/>
      <c r="I14" s="10" t="s">
        <v>64</v>
      </c>
      <c r="J14" s="10">
        <v>1.7405063291139242</v>
      </c>
      <c r="K14" s="96">
        <v>1.1532125205930805</v>
      </c>
      <c r="L14" s="10">
        <v>-0.33742698816833927</v>
      </c>
      <c r="M14" s="10"/>
      <c r="N14" s="10"/>
      <c r="O14" s="10"/>
      <c r="P14" s="10"/>
      <c r="Q14" s="10"/>
    </row>
    <row r="15" spans="1:17" ht="15" customHeight="1" x14ac:dyDescent="0.2">
      <c r="B15" s="22" t="s">
        <v>71</v>
      </c>
      <c r="C15" s="95">
        <v>1.5714285714285714</v>
      </c>
      <c r="D15" s="95">
        <v>1.1363636363636365</v>
      </c>
      <c r="E15" s="24">
        <f t="shared" si="0"/>
        <v>-0.27685950413223137</v>
      </c>
      <c r="F15" s="10"/>
      <c r="G15" s="10"/>
      <c r="H15" s="10"/>
      <c r="I15" s="10" t="s">
        <v>71</v>
      </c>
      <c r="J15" s="10">
        <v>1.5714285714285714</v>
      </c>
      <c r="K15" s="96">
        <v>1.1363636363636365</v>
      </c>
      <c r="L15" s="10">
        <v>-0.27685950413223137</v>
      </c>
      <c r="M15" s="10"/>
      <c r="N15" s="10"/>
      <c r="O15" s="10"/>
      <c r="P15" s="10"/>
      <c r="Q15" s="10"/>
    </row>
    <row r="16" spans="1:17" ht="15" customHeight="1" x14ac:dyDescent="0.2">
      <c r="B16" s="22" t="s">
        <v>73</v>
      </c>
      <c r="C16" s="95">
        <v>1.6216216216216215</v>
      </c>
      <c r="D16" s="95">
        <v>0.86655112651646493</v>
      </c>
      <c r="E16" s="24">
        <f t="shared" si="0"/>
        <v>-0.46562680531484657</v>
      </c>
      <c r="F16" s="10"/>
      <c r="G16" s="10"/>
      <c r="H16" s="10"/>
      <c r="I16" s="10" t="s">
        <v>73</v>
      </c>
      <c r="J16" s="10">
        <v>1.6216216216216215</v>
      </c>
      <c r="K16" s="96">
        <v>0.86655112651646493</v>
      </c>
      <c r="L16" s="10">
        <v>-0.46562680531484657</v>
      </c>
      <c r="M16" s="10"/>
      <c r="N16" s="10"/>
      <c r="O16" s="10"/>
      <c r="P16" s="10"/>
      <c r="Q16" s="10"/>
    </row>
    <row r="17" spans="2:17" ht="15" customHeight="1" x14ac:dyDescent="0.2">
      <c r="B17" s="22" t="s">
        <v>74</v>
      </c>
      <c r="C17" s="95">
        <v>0.95140138853175615</v>
      </c>
      <c r="D17" s="95">
        <v>0.82024841809233751</v>
      </c>
      <c r="E17" s="24">
        <f t="shared" si="0"/>
        <v>-0.1378524059564592</v>
      </c>
      <c r="F17" s="10"/>
      <c r="G17" s="10"/>
      <c r="H17" s="10"/>
      <c r="I17" s="10" t="s">
        <v>74</v>
      </c>
      <c r="J17" s="10">
        <v>0.95140138853175615</v>
      </c>
      <c r="K17" s="96">
        <v>0.82024841809233751</v>
      </c>
      <c r="L17" s="10">
        <v>-0.1378524059564592</v>
      </c>
      <c r="M17" s="10"/>
      <c r="N17" s="10"/>
      <c r="O17" s="10"/>
      <c r="P17" s="10"/>
      <c r="Q17" s="10"/>
    </row>
    <row r="18" spans="2:17" ht="15" customHeight="1" x14ac:dyDescent="0.2">
      <c r="B18" s="22" t="s">
        <v>75</v>
      </c>
      <c r="C18" s="95">
        <v>0.92338407786373611</v>
      </c>
      <c r="D18" s="95">
        <v>0.8088745088976188</v>
      </c>
      <c r="E18" s="24">
        <f t="shared" si="0"/>
        <v>-0.12401076833709002</v>
      </c>
      <c r="F18" s="10"/>
      <c r="G18" s="10"/>
      <c r="H18" s="10"/>
      <c r="I18" s="10" t="s">
        <v>75</v>
      </c>
      <c r="J18" s="10">
        <v>0.92338407786373611</v>
      </c>
      <c r="K18" s="96">
        <v>0.8088745088976188</v>
      </c>
      <c r="L18" s="10">
        <v>-0.12401076833709002</v>
      </c>
      <c r="M18" s="10"/>
      <c r="N18" s="10"/>
      <c r="O18" s="10"/>
      <c r="P18" s="10"/>
      <c r="Q18" s="10"/>
    </row>
    <row r="19" spans="2:17" ht="15" customHeight="1" x14ac:dyDescent="0.2">
      <c r="B19" s="22" t="s">
        <v>72</v>
      </c>
      <c r="C19" s="95">
        <v>1.3916500994035781</v>
      </c>
      <c r="D19" s="95">
        <v>0.61728395061728447</v>
      </c>
      <c r="E19" s="24">
        <f t="shared" si="0"/>
        <v>-0.55643738977072266</v>
      </c>
      <c r="F19" s="10"/>
      <c r="G19" s="10"/>
      <c r="H19" s="10"/>
      <c r="I19" s="10" t="s">
        <v>72</v>
      </c>
      <c r="J19" s="10">
        <v>1.3916500994035781</v>
      </c>
      <c r="K19" s="96">
        <v>0.61728395061728447</v>
      </c>
      <c r="L19" s="10">
        <v>-0.55643738977072266</v>
      </c>
      <c r="M19" s="10"/>
      <c r="N19" s="10"/>
      <c r="O19" s="10"/>
      <c r="P19" s="10"/>
      <c r="Q19" s="10"/>
    </row>
    <row r="20" spans="2:17" ht="15" customHeight="1" x14ac:dyDescent="0.2">
      <c r="B20" s="22" t="s">
        <v>76</v>
      </c>
      <c r="C20" s="95">
        <v>0.4376367614879651</v>
      </c>
      <c r="D20" s="95">
        <v>0.38610038610038588</v>
      </c>
      <c r="E20" s="24">
        <f t="shared" si="0"/>
        <v>-0.11776061776061852</v>
      </c>
      <c r="F20" s="10"/>
      <c r="G20" s="10"/>
      <c r="H20" s="10"/>
      <c r="I20" s="10" t="s">
        <v>76</v>
      </c>
      <c r="J20" s="10">
        <v>0.4376367614879651</v>
      </c>
      <c r="K20" s="96">
        <v>0.38610038610038588</v>
      </c>
      <c r="L20" s="10">
        <v>-0.11776061776061852</v>
      </c>
      <c r="M20" s="10"/>
      <c r="N20" s="10"/>
      <c r="O20" s="10"/>
      <c r="P20" s="10"/>
      <c r="Q20" s="10"/>
    </row>
    <row r="21" spans="2:17" ht="15" customHeight="1" x14ac:dyDescent="0.2">
      <c r="B21" s="22" t="s">
        <v>68</v>
      </c>
      <c r="C21" s="95">
        <v>0.24271844660194181</v>
      </c>
      <c r="D21" s="95">
        <v>0.22935779816513749</v>
      </c>
      <c r="E21" s="24">
        <f t="shared" si="0"/>
        <v>-5.5045871559633808E-2</v>
      </c>
      <c r="F21" s="10"/>
      <c r="G21" s="10"/>
      <c r="H21" s="10"/>
      <c r="I21" s="10" t="s">
        <v>68</v>
      </c>
      <c r="J21" s="10">
        <v>0.24271844660194181</v>
      </c>
      <c r="K21" s="96">
        <v>0.22935779816513749</v>
      </c>
      <c r="L21" s="10">
        <v>-5.5045871559633808E-2</v>
      </c>
      <c r="M21" s="10"/>
      <c r="N21" s="10"/>
      <c r="O21" s="10"/>
      <c r="P21" s="10"/>
      <c r="Q21" s="10"/>
    </row>
    <row r="22" spans="2:17" ht="6" customHeight="1" x14ac:dyDescent="0.2">
      <c r="B22" s="34"/>
      <c r="C22" s="47"/>
      <c r="D22" s="47"/>
      <c r="E22" s="36"/>
      <c r="F22" s="10"/>
      <c r="G22" s="10"/>
      <c r="H22" s="10"/>
      <c r="I22" s="10"/>
      <c r="J22" s="10"/>
      <c r="K22" s="10"/>
      <c r="L22" s="10"/>
      <c r="M22" s="10"/>
      <c r="N22" s="10"/>
      <c r="O22" s="10"/>
      <c r="P22" s="10"/>
      <c r="Q22" s="10"/>
    </row>
    <row r="23" spans="2:17" ht="21" customHeight="1" x14ac:dyDescent="0.2">
      <c r="B23" s="309" t="s">
        <v>89</v>
      </c>
      <c r="C23" s="309"/>
      <c r="D23" s="309"/>
      <c r="E23" s="309"/>
      <c r="F23" s="292"/>
      <c r="G23" s="10"/>
      <c r="H23" s="10"/>
      <c r="I23" s="10"/>
      <c r="J23" s="10"/>
      <c r="K23" s="10"/>
      <c r="L23" s="10"/>
      <c r="M23" s="10"/>
      <c r="N23" s="10"/>
      <c r="O23" s="10"/>
      <c r="P23" s="10"/>
      <c r="Q23" s="10"/>
    </row>
    <row r="24" spans="2:17" ht="22.5" customHeight="1" x14ac:dyDescent="0.2">
      <c r="B24" s="49"/>
      <c r="C24" s="49"/>
      <c r="D24" s="49"/>
      <c r="E24" s="49"/>
      <c r="F24" s="292"/>
      <c r="G24" s="10"/>
      <c r="H24" s="10"/>
      <c r="I24" s="10"/>
      <c r="J24" s="10"/>
      <c r="K24" s="10"/>
      <c r="L24" s="10"/>
      <c r="M24" s="10"/>
      <c r="N24" s="10"/>
      <c r="O24" s="10"/>
      <c r="P24" s="10"/>
      <c r="Q24" s="10"/>
    </row>
    <row r="25" spans="2:17" x14ac:dyDescent="0.2">
      <c r="B25" s="49"/>
      <c r="C25" s="49"/>
      <c r="D25" s="49"/>
      <c r="E25" s="49"/>
      <c r="F25" s="94"/>
      <c r="G25" s="94"/>
      <c r="H25" s="94"/>
      <c r="I25" s="94"/>
      <c r="J25" s="94"/>
      <c r="K25" s="94"/>
      <c r="L25" s="94"/>
      <c r="M25" s="94"/>
      <c r="N25" s="94"/>
      <c r="O25" s="94"/>
    </row>
    <row r="26" spans="2:17" ht="47.25" customHeight="1" x14ac:dyDescent="0.2">
      <c r="E26" s="52"/>
      <c r="F26" s="94"/>
      <c r="G26" s="94"/>
      <c r="H26" s="94"/>
      <c r="I26" s="94"/>
      <c r="J26" s="94"/>
      <c r="K26" s="94"/>
      <c r="L26" s="94"/>
      <c r="M26" s="94"/>
      <c r="N26" s="94"/>
      <c r="O26" s="94"/>
    </row>
    <row r="27" spans="2:17" ht="6" customHeight="1" x14ac:dyDescent="0.2">
      <c r="E27" s="52"/>
    </row>
    <row r="28" spans="2:17" ht="35.25" customHeight="1" x14ac:dyDescent="0.2">
      <c r="E28" s="52"/>
    </row>
    <row r="29" spans="2:17" ht="15" customHeight="1" x14ac:dyDescent="0.2">
      <c r="E29" s="52"/>
    </row>
    <row r="30" spans="2:17" ht="15" customHeight="1" x14ac:dyDescent="0.2">
      <c r="E30" s="52"/>
    </row>
    <row r="31" spans="2:17" ht="15" customHeight="1" x14ac:dyDescent="0.2">
      <c r="E31" s="52"/>
    </row>
    <row r="32" spans="2:17" ht="15" customHeight="1" x14ac:dyDescent="0.2">
      <c r="E32" s="52"/>
    </row>
    <row r="33" spans="5:5" ht="15" customHeight="1" x14ac:dyDescent="0.2">
      <c r="E33" s="52"/>
    </row>
    <row r="34" spans="5:5" ht="15" customHeight="1" x14ac:dyDescent="0.2">
      <c r="E34" s="52"/>
    </row>
    <row r="35" spans="5:5" ht="15" customHeight="1" x14ac:dyDescent="0.2">
      <c r="E35" s="52"/>
    </row>
    <row r="36" spans="5:5" ht="15" customHeight="1" x14ac:dyDescent="0.2">
      <c r="E36" s="52"/>
    </row>
    <row r="37" spans="5:5" ht="15" customHeight="1" x14ac:dyDescent="0.2">
      <c r="E37" s="52"/>
    </row>
    <row r="38" spans="5:5" ht="15" customHeight="1" x14ac:dyDescent="0.2">
      <c r="E38" s="52"/>
    </row>
    <row r="39" spans="5:5" ht="15" customHeight="1" x14ac:dyDescent="0.2">
      <c r="E39" s="52"/>
    </row>
    <row r="40" spans="5:5" ht="15" customHeight="1" x14ac:dyDescent="0.2">
      <c r="E40" s="52"/>
    </row>
    <row r="41" spans="5:5" ht="15" customHeight="1" x14ac:dyDescent="0.2">
      <c r="E41" s="52"/>
    </row>
    <row r="42" spans="5:5" ht="15" customHeight="1" x14ac:dyDescent="0.2">
      <c r="E42" s="52"/>
    </row>
    <row r="43" spans="5:5" ht="15" customHeight="1" x14ac:dyDescent="0.2">
      <c r="E43" s="52"/>
    </row>
    <row r="44" spans="5:5" ht="15" customHeight="1" x14ac:dyDescent="0.2">
      <c r="E44" s="52"/>
    </row>
    <row r="45" spans="5:5" ht="15" customHeight="1" x14ac:dyDescent="0.2">
      <c r="E45" s="52"/>
    </row>
    <row r="46" spans="5:5" ht="6" customHeight="1" x14ac:dyDescent="0.2">
      <c r="E46" s="52"/>
    </row>
    <row r="47" spans="5:5" ht="24.75" customHeight="1" x14ac:dyDescent="0.2">
      <c r="E47" s="52"/>
    </row>
    <row r="48" spans="5:5" ht="20.25" customHeight="1" x14ac:dyDescent="0.2"/>
    <row r="49" ht="22.5" customHeight="1" x14ac:dyDescent="0.2"/>
  </sheetData>
  <sortState ref="B6:E21">
    <sortCondition descending="1" ref="D6:D21"/>
  </sortState>
  <mergeCells count="2">
    <mergeCell ref="B3:E3"/>
    <mergeCell ref="B23:E23"/>
  </mergeCells>
  <conditionalFormatting sqref="B6:E21">
    <cfRule type="expression" dxfId="49" priority="3">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4" id="{B3CAAA1A-A35B-47FE-978B-1CED2919D9A7}">
            <xm:f>$B6='[Plantilla Análisis de las Encuestas periodos 2016.xlsm]Edad (c)'!#REF!</xm:f>
            <x14:dxf>
              <font>
                <color theme="6"/>
              </font>
            </x14:dxf>
          </x14:cfRule>
          <xm:sqref>B6:D21</xm:sqref>
        </x14:conditionalFormatting>
        <x14:conditionalFormatting xmlns:xm="http://schemas.microsoft.com/office/excel/2006/main">
          <x14:cfRule type="expression" priority="2" id="{7C220378-A2EA-4A4C-BD2B-BA4B81FD37F3}">
            <xm:f>$B6='[Plantilla Análisis de las Encuestas periodos 2016.xlsm]Edad (c)'!#REF!</xm:f>
            <x14:dxf>
              <font>
                <color theme="6"/>
              </font>
            </x14:dxf>
          </x14:cfRule>
          <xm:sqref>E6:E21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pageSetUpPr fitToPage="1"/>
  </sheetPr>
  <dimension ref="A1:S26"/>
  <sheetViews>
    <sheetView showGridLines="0" zoomScaleNormal="100" workbookViewId="0"/>
  </sheetViews>
  <sheetFormatPr baseColWidth="10" defaultColWidth="9.42578125" defaultRowHeight="12.75" x14ac:dyDescent="0.2"/>
  <cols>
    <col min="1" max="1" width="16.28515625" customWidth="1"/>
    <col min="2" max="2" width="20.85546875" bestFit="1" customWidth="1"/>
    <col min="3" max="3" width="8.85546875" customWidth="1"/>
    <col min="4" max="9" width="9" customWidth="1"/>
    <col min="10" max="10" width="9.85546875" customWidth="1"/>
    <col min="11" max="13" width="10" customWidth="1"/>
    <col min="14" max="17" width="9.85546875" customWidth="1"/>
    <col min="18" max="19" width="9.42578125" customWidth="1"/>
    <col min="20" max="20" width="7.7109375" customWidth="1"/>
    <col min="21" max="21" width="10.85546875" bestFit="1" customWidth="1"/>
  </cols>
  <sheetData>
    <row r="1" spans="1:19" x14ac:dyDescent="0.2">
      <c r="A1" s="10" t="s">
        <v>131</v>
      </c>
    </row>
    <row r="2" spans="1:19" ht="77.25" customHeight="1" x14ac:dyDescent="0.2"/>
    <row r="3" spans="1:19" ht="33" customHeight="1" thickBot="1" x14ac:dyDescent="0.4">
      <c r="B3" s="312" t="s">
        <v>606</v>
      </c>
      <c r="C3" s="312"/>
      <c r="D3" s="312"/>
      <c r="E3" s="312"/>
      <c r="F3" s="312"/>
      <c r="G3" s="312"/>
      <c r="H3" s="312"/>
      <c r="I3" s="312"/>
      <c r="J3" s="312"/>
      <c r="K3" s="312"/>
      <c r="L3" s="312"/>
      <c r="M3" s="312"/>
      <c r="N3" s="312"/>
      <c r="O3" s="312"/>
      <c r="P3" s="312"/>
      <c r="Q3" s="312"/>
      <c r="R3" s="312"/>
      <c r="S3" s="312"/>
    </row>
    <row r="4" spans="1:19" s="11" customFormat="1" ht="6" customHeight="1" x14ac:dyDescent="0.2">
      <c r="B4" s="12"/>
      <c r="C4" s="12"/>
      <c r="D4" s="12"/>
      <c r="E4" s="12"/>
      <c r="F4" s="12"/>
      <c r="G4" s="12"/>
      <c r="H4" s="13"/>
      <c r="I4" s="13"/>
      <c r="J4" s="13"/>
      <c r="K4" s="13"/>
      <c r="L4" s="13"/>
      <c r="M4" s="13"/>
      <c r="N4" s="14"/>
      <c r="O4" s="14"/>
      <c r="P4" s="14"/>
      <c r="Q4" s="13"/>
      <c r="R4" s="13"/>
      <c r="S4" s="13"/>
    </row>
    <row r="5" spans="1:19" ht="39.75" customHeight="1" x14ac:dyDescent="0.2">
      <c r="B5" s="15"/>
      <c r="C5" s="16">
        <v>2007</v>
      </c>
      <c r="D5" s="16">
        <v>2008</v>
      </c>
      <c r="E5" s="16">
        <v>2009</v>
      </c>
      <c r="F5" s="16">
        <v>2010</v>
      </c>
      <c r="G5" s="16">
        <v>2011</v>
      </c>
      <c r="H5" s="16">
        <v>2012</v>
      </c>
      <c r="I5" s="16">
        <v>2013</v>
      </c>
      <c r="J5" s="16">
        <v>2014</v>
      </c>
      <c r="K5" s="17">
        <v>2015</v>
      </c>
      <c r="L5" s="18" t="s">
        <v>108</v>
      </c>
      <c r="M5" s="18" t="s">
        <v>109</v>
      </c>
      <c r="N5" s="18" t="s">
        <v>155</v>
      </c>
      <c r="O5" s="18" t="s">
        <v>156</v>
      </c>
      <c r="P5" s="18" t="s">
        <v>157</v>
      </c>
      <c r="Q5" s="18" t="s">
        <v>387</v>
      </c>
      <c r="R5" s="18" t="s">
        <v>214</v>
      </c>
      <c r="S5" s="18" t="s">
        <v>593</v>
      </c>
    </row>
    <row r="6" spans="1:19" ht="15" customHeight="1" x14ac:dyDescent="0.2">
      <c r="A6" s="54"/>
      <c r="B6" s="22" t="s">
        <v>132</v>
      </c>
      <c r="C6" s="23">
        <v>41.227272727272698</v>
      </c>
      <c r="D6" s="23">
        <v>40.836363636363636</v>
      </c>
      <c r="E6" s="23">
        <v>37.590909090909093</v>
      </c>
      <c r="F6" s="23">
        <v>38.618181818181817</v>
      </c>
      <c r="G6" s="23">
        <v>41.4</v>
      </c>
      <c r="H6" s="23">
        <v>40.836363636363636</v>
      </c>
      <c r="I6" s="23">
        <v>41.063636363636363</v>
      </c>
      <c r="J6" s="23">
        <v>39.309090909090912</v>
      </c>
      <c r="K6" s="23">
        <v>37.072727272727271</v>
      </c>
      <c r="L6" s="24">
        <f>IFERROR(D6/C6-1,"-")</f>
        <v>-9.4818081587644265E-3</v>
      </c>
      <c r="M6" s="24">
        <f t="shared" ref="L6:S11" si="0">IFERROR(E6/D6-1,"-")</f>
        <v>-7.9474621549421087E-2</v>
      </c>
      <c r="N6" s="24">
        <f t="shared" si="0"/>
        <v>2.7327690447400244E-2</v>
      </c>
      <c r="O6" s="24">
        <f t="shared" si="0"/>
        <v>7.2033898305084776E-2</v>
      </c>
      <c r="P6" s="24">
        <f t="shared" si="0"/>
        <v>-1.3614404918752765E-2</v>
      </c>
      <c r="Q6" s="24">
        <f t="shared" si="0"/>
        <v>5.5654496883348337E-3</v>
      </c>
      <c r="R6" s="24">
        <f t="shared" si="0"/>
        <v>-4.2727473987159481E-2</v>
      </c>
      <c r="S6" s="24">
        <f t="shared" si="0"/>
        <v>-5.6891766882516293E-2</v>
      </c>
    </row>
    <row r="7" spans="1:19" ht="15" customHeight="1" x14ac:dyDescent="0.2">
      <c r="A7" s="54"/>
      <c r="B7" s="66" t="s">
        <v>133</v>
      </c>
      <c r="C7" s="67">
        <v>58.090909090909101</v>
      </c>
      <c r="D7" s="67">
        <v>58.663636363636364</v>
      </c>
      <c r="E7" s="67">
        <v>61.654545454545456</v>
      </c>
      <c r="F7" s="67">
        <v>60.863636363636367</v>
      </c>
      <c r="G7" s="67">
        <v>58.209090909090911</v>
      </c>
      <c r="H7" s="67">
        <v>59.018181818181816</v>
      </c>
      <c r="I7" s="67">
        <v>58.754545454545458</v>
      </c>
      <c r="J7" s="67">
        <v>60.581818181818178</v>
      </c>
      <c r="K7" s="67">
        <v>62.7</v>
      </c>
      <c r="L7" s="68">
        <f t="shared" si="0"/>
        <v>9.8591549295772296E-3</v>
      </c>
      <c r="M7" s="68">
        <f t="shared" si="0"/>
        <v>5.0984038431737266E-2</v>
      </c>
      <c r="N7" s="68">
        <f t="shared" si="0"/>
        <v>-1.2828074314361504E-2</v>
      </c>
      <c r="O7" s="68">
        <f t="shared" si="0"/>
        <v>-4.3614637789395116E-2</v>
      </c>
      <c r="P7" s="68">
        <f t="shared" si="0"/>
        <v>1.3899734499453364E-2</v>
      </c>
      <c r="Q7" s="68">
        <f t="shared" si="0"/>
        <v>-4.4670363524337287E-3</v>
      </c>
      <c r="R7" s="68">
        <f t="shared" si="0"/>
        <v>3.1100108308834695E-2</v>
      </c>
      <c r="S7" s="68">
        <f t="shared" si="0"/>
        <v>3.4963985594237856E-2</v>
      </c>
    </row>
    <row r="8" spans="1:19" ht="15" customHeight="1" x14ac:dyDescent="0.2">
      <c r="A8" s="54"/>
      <c r="B8" s="20" t="s">
        <v>134</v>
      </c>
      <c r="C8" s="98">
        <v>13.3090909090909</v>
      </c>
      <c r="D8" s="98">
        <v>13.727272727272727</v>
      </c>
      <c r="E8" s="98">
        <v>14.372727272727273</v>
      </c>
      <c r="F8" s="98">
        <v>14.736363636363636</v>
      </c>
      <c r="G8" s="98">
        <v>14.236363636363636</v>
      </c>
      <c r="H8" s="98">
        <v>13.627272727272727</v>
      </c>
      <c r="I8" s="98">
        <v>15.072727272727272</v>
      </c>
      <c r="J8" s="98">
        <v>14.109090909090909</v>
      </c>
      <c r="K8" s="98">
        <v>13.772727272727273</v>
      </c>
      <c r="L8" s="99">
        <f t="shared" si="0"/>
        <v>3.142076502732305E-2</v>
      </c>
      <c r="M8" s="99">
        <f t="shared" si="0"/>
        <v>4.7019867549668914E-2</v>
      </c>
      <c r="N8" s="99">
        <f t="shared" si="0"/>
        <v>2.5300442757748343E-2</v>
      </c>
      <c r="O8" s="99">
        <f t="shared" si="0"/>
        <v>-3.3929673041332542E-2</v>
      </c>
      <c r="P8" s="99">
        <f t="shared" si="0"/>
        <v>-4.2784163473818637E-2</v>
      </c>
      <c r="Q8" s="99">
        <f t="shared" si="0"/>
        <v>0.10607071380920607</v>
      </c>
      <c r="R8" s="99">
        <f t="shared" si="0"/>
        <v>-6.3932448733413749E-2</v>
      </c>
      <c r="S8" s="99">
        <f t="shared" si="0"/>
        <v>-2.3840206185567037E-2</v>
      </c>
    </row>
    <row r="9" spans="1:19" ht="15" customHeight="1" x14ac:dyDescent="0.2">
      <c r="A9" s="54"/>
      <c r="B9" s="20" t="s">
        <v>135</v>
      </c>
      <c r="C9" s="98">
        <v>14.8545454545455</v>
      </c>
      <c r="D9" s="98">
        <v>15.654545454545454</v>
      </c>
      <c r="E9" s="98">
        <v>16.100000000000001</v>
      </c>
      <c r="F9" s="98">
        <v>16.372727272727271</v>
      </c>
      <c r="G9" s="98">
        <v>15.5</v>
      </c>
      <c r="H9" s="98">
        <v>16.172727272727272</v>
      </c>
      <c r="I9" s="98">
        <v>15.845454545454546</v>
      </c>
      <c r="J9" s="98">
        <v>15.445454545454545</v>
      </c>
      <c r="K9" s="98">
        <v>16.172727272727272</v>
      </c>
      <c r="L9" s="99">
        <f t="shared" si="0"/>
        <v>5.3855569155443428E-2</v>
      </c>
      <c r="M9" s="99">
        <f t="shared" si="0"/>
        <v>2.8455284552845628E-2</v>
      </c>
      <c r="N9" s="99">
        <f t="shared" si="0"/>
        <v>1.6939582156973332E-2</v>
      </c>
      <c r="O9" s="99">
        <f t="shared" si="0"/>
        <v>-5.3303720155469136E-2</v>
      </c>
      <c r="P9" s="99">
        <f t="shared" si="0"/>
        <v>4.3401759530791839E-2</v>
      </c>
      <c r="Q9" s="99">
        <f t="shared" si="0"/>
        <v>-2.02360876897133E-2</v>
      </c>
      <c r="R9" s="99">
        <f t="shared" si="0"/>
        <v>-2.5243832472748196E-2</v>
      </c>
      <c r="S9" s="99">
        <f t="shared" si="0"/>
        <v>4.7086521483225452E-2</v>
      </c>
    </row>
    <row r="10" spans="1:19" ht="15" customHeight="1" x14ac:dyDescent="0.2">
      <c r="A10" s="54"/>
      <c r="B10" s="20" t="s">
        <v>136</v>
      </c>
      <c r="C10" s="98">
        <v>29.927272727272701</v>
      </c>
      <c r="D10" s="98">
        <v>29.281818181818181</v>
      </c>
      <c r="E10" s="98">
        <v>31.181818181818183</v>
      </c>
      <c r="F10" s="98">
        <v>29.754545454545454</v>
      </c>
      <c r="G10" s="98">
        <v>28.472727272727273</v>
      </c>
      <c r="H10" s="98">
        <v>29.218181818181819</v>
      </c>
      <c r="I10" s="98">
        <v>27.836363636363636</v>
      </c>
      <c r="J10" s="98">
        <v>31.027272727272727</v>
      </c>
      <c r="K10" s="98">
        <v>32.75454545454545</v>
      </c>
      <c r="L10" s="99">
        <f t="shared" si="0"/>
        <v>-2.1567436208990709E-2</v>
      </c>
      <c r="M10" s="99">
        <f t="shared" si="0"/>
        <v>6.4886681154920911E-2</v>
      </c>
      <c r="N10" s="99">
        <f t="shared" si="0"/>
        <v>-4.5772594752186646E-2</v>
      </c>
      <c r="O10" s="99">
        <f t="shared" si="0"/>
        <v>-4.3079743354720423E-2</v>
      </c>
      <c r="P10" s="99">
        <f t="shared" si="0"/>
        <v>2.6181353767560589E-2</v>
      </c>
      <c r="Q10" s="99">
        <f t="shared" si="0"/>
        <v>-4.7293092719352892E-2</v>
      </c>
      <c r="R10" s="99">
        <f t="shared" si="0"/>
        <v>0.11463096015676033</v>
      </c>
      <c r="S10" s="99">
        <f t="shared" si="0"/>
        <v>5.5669498974509013E-2</v>
      </c>
    </row>
    <row r="11" spans="1:19" ht="15" customHeight="1" x14ac:dyDescent="0.2">
      <c r="A11" s="54"/>
      <c r="B11" s="20" t="s">
        <v>57</v>
      </c>
      <c r="C11" s="98">
        <v>0.68181818181818199</v>
      </c>
      <c r="D11" s="98">
        <v>0.5</v>
      </c>
      <c r="E11" s="98">
        <v>0.75454545454545452</v>
      </c>
      <c r="F11" s="98">
        <v>0.51818181818181819</v>
      </c>
      <c r="G11" s="98">
        <v>0.39090909090909093</v>
      </c>
      <c r="H11" s="98">
        <v>0.14545454545454545</v>
      </c>
      <c r="I11" s="98">
        <v>0.18181818181818182</v>
      </c>
      <c r="J11" s="98">
        <v>0.10909090909090909</v>
      </c>
      <c r="K11" s="98">
        <v>0.22727272727272727</v>
      </c>
      <c r="L11" s="99">
        <f t="shared" si="0"/>
        <v>-0.26666666666666683</v>
      </c>
      <c r="M11" s="99">
        <f t="shared" si="0"/>
        <v>0.50909090909090904</v>
      </c>
      <c r="N11" s="99">
        <f t="shared" si="0"/>
        <v>-0.31325301204819278</v>
      </c>
      <c r="O11" s="99">
        <f t="shared" si="0"/>
        <v>-0.24561403508771928</v>
      </c>
      <c r="P11" s="99">
        <f t="shared" si="0"/>
        <v>-0.62790697674418605</v>
      </c>
      <c r="Q11" s="99">
        <f t="shared" si="0"/>
        <v>0.25</v>
      </c>
      <c r="R11" s="99">
        <f t="shared" si="0"/>
        <v>-0.4</v>
      </c>
      <c r="S11" s="99">
        <f>IFERROR(K11/J11-1,"-")</f>
        <v>1.0833333333333335</v>
      </c>
    </row>
    <row r="12" spans="1:19" ht="6" customHeight="1" x14ac:dyDescent="0.2">
      <c r="B12" s="21"/>
      <c r="C12" s="21"/>
      <c r="D12" s="21"/>
      <c r="E12" s="21"/>
      <c r="F12" s="21"/>
      <c r="G12" s="21"/>
      <c r="H12" s="39"/>
      <c r="I12" s="39"/>
      <c r="J12" s="39"/>
      <c r="K12" s="39"/>
      <c r="L12" s="39"/>
      <c r="M12" s="39"/>
      <c r="N12" s="27"/>
      <c r="O12" s="27"/>
      <c r="P12" s="27"/>
      <c r="Q12" s="25"/>
      <c r="R12" s="25"/>
      <c r="S12" s="25"/>
    </row>
    <row r="13" spans="1:19" ht="13.5" customHeight="1" x14ac:dyDescent="0.2">
      <c r="B13" s="311" t="s">
        <v>59</v>
      </c>
      <c r="C13" s="311"/>
      <c r="D13" s="311"/>
      <c r="E13" s="311"/>
      <c r="F13" s="311"/>
      <c r="G13" s="311"/>
      <c r="H13" s="311"/>
      <c r="I13" s="311"/>
      <c r="J13" s="311"/>
      <c r="K13" s="311"/>
      <c r="L13" s="311"/>
      <c r="M13" s="311"/>
      <c r="N13" s="311"/>
      <c r="O13" s="311"/>
      <c r="P13" s="311"/>
      <c r="Q13" s="311"/>
      <c r="R13" s="311"/>
      <c r="S13" s="311"/>
    </row>
    <row r="14" spans="1:19" x14ac:dyDescent="0.2">
      <c r="B14" s="28"/>
      <c r="C14" s="28"/>
      <c r="D14" s="28"/>
      <c r="E14" s="28"/>
      <c r="F14" s="28"/>
    </row>
    <row r="15" spans="1:19" x14ac:dyDescent="0.2">
      <c r="B15" s="28"/>
      <c r="C15" s="28"/>
      <c r="D15" s="28"/>
      <c r="E15" s="28"/>
      <c r="F15" s="28"/>
    </row>
    <row r="16" spans="1:19" ht="39" customHeight="1" thickBot="1" x14ac:dyDescent="0.4">
      <c r="B16" s="50" t="s">
        <v>607</v>
      </c>
      <c r="C16" s="51"/>
      <c r="D16" s="51"/>
      <c r="E16" s="51"/>
      <c r="F16" s="51"/>
      <c r="G16" s="51"/>
      <c r="H16" s="51"/>
      <c r="I16" s="51"/>
      <c r="J16" s="51"/>
      <c r="K16" s="51"/>
    </row>
    <row r="17" spans="2:11" ht="6" customHeight="1" x14ac:dyDescent="0.2">
      <c r="B17" s="41"/>
      <c r="C17" s="41"/>
      <c r="D17" s="42"/>
      <c r="E17" s="42"/>
      <c r="F17" s="42"/>
      <c r="G17" s="42"/>
      <c r="H17" s="42"/>
      <c r="I17" s="43"/>
      <c r="J17" s="43"/>
    </row>
    <row r="18" spans="2:11" ht="39.75" customHeight="1" x14ac:dyDescent="0.2">
      <c r="B18" s="100"/>
      <c r="C18" s="101">
        <v>2011</v>
      </c>
      <c r="D18" s="101">
        <v>2012</v>
      </c>
      <c r="E18" s="101">
        <v>2013</v>
      </c>
      <c r="F18" s="101">
        <v>2014</v>
      </c>
      <c r="G18" s="102">
        <v>2015</v>
      </c>
      <c r="H18" s="103" t="s">
        <v>157</v>
      </c>
      <c r="I18" s="103" t="s">
        <v>387</v>
      </c>
      <c r="J18" s="103" t="s">
        <v>214</v>
      </c>
      <c r="K18" s="103" t="s">
        <v>593</v>
      </c>
    </row>
    <row r="19" spans="2:11" ht="15" customHeight="1" x14ac:dyDescent="0.2">
      <c r="B19" s="20" t="s">
        <v>132</v>
      </c>
      <c r="C19" s="98">
        <v>59.236363636363635</v>
      </c>
      <c r="D19" s="98">
        <v>57.590909090909093</v>
      </c>
      <c r="E19" s="98">
        <v>58.718181818181819</v>
      </c>
      <c r="F19" s="98">
        <v>55.563636363636363</v>
      </c>
      <c r="G19" s="98">
        <v>52.418181818181822</v>
      </c>
      <c r="H19" s="99">
        <f t="shared" ref="H19:K24" si="1">IFERROR(D19/C19-1,"-")</f>
        <v>-2.7777777777777679E-2</v>
      </c>
      <c r="I19" s="99">
        <f t="shared" si="1"/>
        <v>1.9573796369376506E-2</v>
      </c>
      <c r="J19" s="99">
        <f t="shared" si="1"/>
        <v>-5.3723486607834103E-2</v>
      </c>
      <c r="K19" s="99">
        <f t="shared" si="1"/>
        <v>-5.6609947643978975E-2</v>
      </c>
    </row>
    <row r="20" spans="2:11" ht="15" customHeight="1" x14ac:dyDescent="0.2">
      <c r="B20" s="66" t="s">
        <v>133</v>
      </c>
      <c r="C20" s="67">
        <f>100-C19-C24</f>
        <v>38.281818181818181</v>
      </c>
      <c r="D20" s="67">
        <f>100-D19-D24</f>
        <v>40.354545454545452</v>
      </c>
      <c r="E20" s="67">
        <f>100-E19-E24</f>
        <v>38.836363636363636</v>
      </c>
      <c r="F20" s="67">
        <f>100-F19-F24</f>
        <v>41.663636363636364</v>
      </c>
      <c r="G20" s="67">
        <f>100-G19-G24</f>
        <v>44.345454545454544</v>
      </c>
      <c r="H20" s="99">
        <f t="shared" si="1"/>
        <v>5.4143908810258878E-2</v>
      </c>
      <c r="I20" s="99">
        <f t="shared" si="1"/>
        <v>-3.7621085830141898E-2</v>
      </c>
      <c r="J20" s="99">
        <f t="shared" si="1"/>
        <v>7.2799625468164875E-2</v>
      </c>
      <c r="K20" s="99">
        <f t="shared" si="1"/>
        <v>6.4368317695832289E-2</v>
      </c>
    </row>
    <row r="21" spans="2:11" ht="15" customHeight="1" x14ac:dyDescent="0.2">
      <c r="B21" s="20" t="s">
        <v>134</v>
      </c>
      <c r="C21" s="98">
        <v>7.8545454545454545</v>
      </c>
      <c r="D21" s="98">
        <v>8.5545454545454547</v>
      </c>
      <c r="E21" s="98">
        <v>8.963636363636363</v>
      </c>
      <c r="F21" s="98">
        <v>8.6454545454545446</v>
      </c>
      <c r="G21" s="98">
        <v>8.872727272727273</v>
      </c>
      <c r="H21" s="99">
        <f t="shared" si="1"/>
        <v>8.9120370370370461E-2</v>
      </c>
      <c r="I21" s="99">
        <f t="shared" si="1"/>
        <v>4.7821466524973433E-2</v>
      </c>
      <c r="J21" s="99">
        <f t="shared" si="1"/>
        <v>-3.5496957403651108E-2</v>
      </c>
      <c r="K21" s="99">
        <f t="shared" si="1"/>
        <v>2.6288117770767672E-2</v>
      </c>
    </row>
    <row r="22" spans="2:11" ht="15" customHeight="1" x14ac:dyDescent="0.2">
      <c r="B22" s="20" t="s">
        <v>135</v>
      </c>
      <c r="C22" s="98">
        <v>13.036363636363635</v>
      </c>
      <c r="D22" s="98">
        <v>14.145454545454545</v>
      </c>
      <c r="E22" s="98">
        <v>13.636363636363637</v>
      </c>
      <c r="F22" s="98">
        <v>14</v>
      </c>
      <c r="G22" s="98">
        <v>14.618181818181817</v>
      </c>
      <c r="H22" s="99">
        <f t="shared" si="1"/>
        <v>8.5076708507670906E-2</v>
      </c>
      <c r="I22" s="99">
        <f t="shared" si="1"/>
        <v>-3.5989717223650297E-2</v>
      </c>
      <c r="J22" s="99">
        <f t="shared" si="1"/>
        <v>2.6666666666666616E-2</v>
      </c>
      <c r="K22" s="99">
        <f t="shared" si="1"/>
        <v>4.415584415584406E-2</v>
      </c>
    </row>
    <row r="23" spans="2:11" ht="15" customHeight="1" x14ac:dyDescent="0.2">
      <c r="B23" s="20" t="s">
        <v>136</v>
      </c>
      <c r="C23" s="98">
        <v>17.390909090909091</v>
      </c>
      <c r="D23" s="98">
        <v>17.654545454545456</v>
      </c>
      <c r="E23" s="98">
        <v>16.236363636363635</v>
      </c>
      <c r="F23" s="98">
        <v>19.018181818181819</v>
      </c>
      <c r="G23" s="98">
        <v>20.854545454545455</v>
      </c>
      <c r="H23" s="99">
        <f t="shared" si="1"/>
        <v>1.5159435441714608E-2</v>
      </c>
      <c r="I23" s="99">
        <f t="shared" si="1"/>
        <v>-8.0329557157569731E-2</v>
      </c>
      <c r="J23" s="99">
        <f t="shared" si="1"/>
        <v>0.1713325867861144</v>
      </c>
      <c r="K23" s="99">
        <f t="shared" si="1"/>
        <v>9.6558317399617621E-2</v>
      </c>
    </row>
    <row r="24" spans="2:11" ht="15" customHeight="1" x14ac:dyDescent="0.2">
      <c r="B24" s="20" t="s">
        <v>57</v>
      </c>
      <c r="C24" s="98">
        <v>2.4818181818181819</v>
      </c>
      <c r="D24" s="98">
        <v>2.0545454545454547</v>
      </c>
      <c r="E24" s="98">
        <v>2.4454545454545453</v>
      </c>
      <c r="F24" s="98">
        <v>2.7727272727272729</v>
      </c>
      <c r="G24" s="98">
        <v>3.2363636363636363</v>
      </c>
      <c r="H24" s="99">
        <f t="shared" si="1"/>
        <v>-0.1721611721611721</v>
      </c>
      <c r="I24" s="99">
        <f t="shared" si="1"/>
        <v>0.19026548672566368</v>
      </c>
      <c r="J24" s="99">
        <f t="shared" si="1"/>
        <v>0.13382899628252809</v>
      </c>
      <c r="K24" s="99">
        <f t="shared" si="1"/>
        <v>0.16721311475409828</v>
      </c>
    </row>
    <row r="25" spans="2:11" ht="6" customHeight="1" x14ac:dyDescent="0.2">
      <c r="B25" s="21"/>
      <c r="C25" s="21"/>
      <c r="D25" s="39"/>
      <c r="E25" s="39"/>
      <c r="F25" s="39"/>
      <c r="G25" s="39"/>
      <c r="H25" s="39"/>
      <c r="I25" s="27"/>
      <c r="J25" s="27"/>
    </row>
    <row r="26" spans="2:11" ht="17.25" customHeight="1" x14ac:dyDescent="0.2">
      <c r="B26" s="129" t="s">
        <v>59</v>
      </c>
      <c r="C26" s="130"/>
      <c r="D26" s="130"/>
      <c r="E26" s="130"/>
      <c r="F26" s="130"/>
      <c r="G26" s="130"/>
      <c r="H26" s="130"/>
      <c r="I26" s="130"/>
      <c r="J26" s="130"/>
      <c r="K26" s="130"/>
    </row>
  </sheetData>
  <mergeCells count="2">
    <mergeCell ref="B3:S3"/>
    <mergeCell ref="B13:S13"/>
  </mergeCells>
  <printOptions horizontalCentered="1" verticalCentered="1"/>
  <pageMargins left="3.937007874015748E-2" right="3.937007874015748E-2" top="0.74803149606299213" bottom="0.35433070866141736" header="0.11811023622047245" footer="0.11811023622047245"/>
  <pageSetup paperSize="9" scale="57"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AF213"/>
  <sheetViews>
    <sheetView showGridLines="0" zoomScaleNormal="100" workbookViewId="0"/>
  </sheetViews>
  <sheetFormatPr baseColWidth="10" defaultColWidth="9.42578125" defaultRowHeight="12.75" x14ac:dyDescent="0.2"/>
  <cols>
    <col min="1" max="1" width="16.28515625" customWidth="1"/>
    <col min="2" max="2" width="18.140625" customWidth="1"/>
    <col min="3" max="4" width="8.5703125" customWidth="1"/>
    <col min="5" max="5" width="7.7109375" customWidth="1"/>
    <col min="6" max="6" width="8.85546875" customWidth="1"/>
    <col min="7" max="7" width="7.7109375" customWidth="1"/>
    <col min="8" max="8" width="8.85546875" customWidth="1"/>
    <col min="9" max="9" width="7.7109375" customWidth="1"/>
    <col min="10" max="10" width="8.85546875" customWidth="1"/>
    <col min="11" max="11" width="7.7109375" customWidth="1"/>
    <col min="12" max="12" width="8.85546875" customWidth="1"/>
    <col min="13" max="13" width="7.7109375" customWidth="1"/>
    <col min="14" max="14" width="8.85546875" customWidth="1"/>
    <col min="15" max="15" width="7.7109375" customWidth="1"/>
    <col min="16" max="16" width="8.85546875" customWidth="1"/>
    <col min="17" max="17" width="7.7109375" customWidth="1"/>
    <col min="18" max="20" width="8.85546875" customWidth="1"/>
    <col min="21" max="21" width="7.7109375" customWidth="1"/>
    <col min="22" max="22" width="8.85546875" customWidth="1"/>
    <col min="23" max="23" width="7.7109375" customWidth="1"/>
    <col min="24" max="24" width="8.85546875" customWidth="1"/>
    <col min="25" max="25" width="7.7109375" customWidth="1"/>
    <col min="26" max="26" width="8.85546875" customWidth="1"/>
    <col min="27" max="27" width="7.7109375" customWidth="1"/>
    <col min="28" max="28" width="8.85546875" customWidth="1"/>
    <col min="29" max="29" width="7.7109375" customWidth="1"/>
    <col min="30" max="30" width="8.85546875" customWidth="1"/>
    <col min="31" max="31" width="7.7109375" customWidth="1"/>
    <col min="32" max="32" width="8.85546875" customWidth="1"/>
  </cols>
  <sheetData>
    <row r="1" spans="1:32" x14ac:dyDescent="0.2">
      <c r="A1" s="10"/>
    </row>
    <row r="2" spans="1:32" ht="77.25" customHeight="1" x14ac:dyDescent="0.2"/>
    <row r="3" spans="1:32" ht="21.75" customHeight="1" thickBot="1" x14ac:dyDescent="0.4">
      <c r="B3" s="312" t="s">
        <v>137</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row>
    <row r="4" spans="1:32" s="11" customFormat="1" ht="6" customHeight="1" x14ac:dyDescent="0.2">
      <c r="B4" s="105"/>
      <c r="C4" s="106"/>
      <c r="D4" s="106"/>
      <c r="E4" s="106"/>
      <c r="F4" s="106"/>
      <c r="G4" s="106"/>
      <c r="H4" s="106"/>
      <c r="I4" s="106"/>
      <c r="J4" s="106"/>
      <c r="K4" s="106"/>
      <c r="L4" s="106"/>
      <c r="M4" s="106"/>
      <c r="N4" s="106"/>
      <c r="O4" s="106"/>
      <c r="P4" s="106"/>
      <c r="Q4" s="106"/>
      <c r="R4" s="106"/>
      <c r="S4" s="106"/>
      <c r="T4" s="106"/>
      <c r="U4" s="107"/>
      <c r="V4" s="107"/>
      <c r="W4" s="107"/>
      <c r="X4" s="107"/>
      <c r="Y4" s="107"/>
      <c r="Z4" s="107"/>
      <c r="AA4" s="107"/>
      <c r="AB4" s="107"/>
      <c r="AC4" s="107"/>
      <c r="AD4" s="107"/>
      <c r="AE4" s="107"/>
      <c r="AF4" s="107"/>
    </row>
    <row r="5" spans="1:32" ht="31.5" customHeight="1" x14ac:dyDescent="0.2">
      <c r="B5" s="100"/>
      <c r="C5" s="319">
        <v>2008</v>
      </c>
      <c r="D5" s="320"/>
      <c r="E5" s="319">
        <v>2009</v>
      </c>
      <c r="F5" s="320"/>
      <c r="G5" s="319">
        <v>2010</v>
      </c>
      <c r="H5" s="320"/>
      <c r="I5" s="319">
        <v>2011</v>
      </c>
      <c r="J5" s="320"/>
      <c r="K5" s="319">
        <v>2012</v>
      </c>
      <c r="L5" s="320"/>
      <c r="M5" s="319">
        <v>2013</v>
      </c>
      <c r="N5" s="320"/>
      <c r="O5" s="319">
        <v>2014</v>
      </c>
      <c r="P5" s="320"/>
      <c r="Q5" s="321">
        <v>2015</v>
      </c>
      <c r="R5" s="322"/>
      <c r="S5" s="323" t="s">
        <v>410</v>
      </c>
      <c r="T5" s="324"/>
      <c r="U5" s="323" t="s">
        <v>411</v>
      </c>
      <c r="V5" s="324"/>
      <c r="W5" s="323" t="s">
        <v>412</v>
      </c>
      <c r="X5" s="324"/>
      <c r="Y5" s="323" t="s">
        <v>413</v>
      </c>
      <c r="Z5" s="324"/>
      <c r="AA5" s="323" t="s">
        <v>608</v>
      </c>
      <c r="AB5" s="324"/>
      <c r="AC5" s="323" t="s">
        <v>609</v>
      </c>
      <c r="AD5" s="324"/>
      <c r="AE5" s="323" t="s">
        <v>610</v>
      </c>
      <c r="AF5" s="324"/>
    </row>
    <row r="6" spans="1:32" x14ac:dyDescent="0.2">
      <c r="B6" s="100"/>
      <c r="C6" s="108" t="s">
        <v>138</v>
      </c>
      <c r="D6" s="109" t="s">
        <v>139</v>
      </c>
      <c r="E6" s="108" t="s">
        <v>138</v>
      </c>
      <c r="F6" s="109" t="s">
        <v>139</v>
      </c>
      <c r="G6" s="108" t="s">
        <v>138</v>
      </c>
      <c r="H6" s="109" t="s">
        <v>139</v>
      </c>
      <c r="I6" s="108" t="s">
        <v>138</v>
      </c>
      <c r="J6" s="109" t="s">
        <v>139</v>
      </c>
      <c r="K6" s="108" t="s">
        <v>138</v>
      </c>
      <c r="L6" s="109" t="s">
        <v>139</v>
      </c>
      <c r="M6" s="108" t="s">
        <v>138</v>
      </c>
      <c r="N6" s="109" t="s">
        <v>139</v>
      </c>
      <c r="O6" s="108" t="s">
        <v>138</v>
      </c>
      <c r="P6" s="109" t="s">
        <v>139</v>
      </c>
      <c r="Q6" s="110" t="s">
        <v>138</v>
      </c>
      <c r="R6" s="111" t="s">
        <v>139</v>
      </c>
      <c r="S6" s="112" t="s">
        <v>138</v>
      </c>
      <c r="T6" s="113" t="s">
        <v>139</v>
      </c>
      <c r="U6" s="112" t="s">
        <v>138</v>
      </c>
      <c r="V6" s="113" t="s">
        <v>139</v>
      </c>
      <c r="W6" s="112" t="s">
        <v>138</v>
      </c>
      <c r="X6" s="113" t="s">
        <v>139</v>
      </c>
      <c r="Y6" s="112" t="s">
        <v>138</v>
      </c>
      <c r="Z6" s="113" t="s">
        <v>139</v>
      </c>
      <c r="AA6" s="112" t="s">
        <v>138</v>
      </c>
      <c r="AB6" s="113" t="s">
        <v>139</v>
      </c>
      <c r="AC6" s="112" t="s">
        <v>138</v>
      </c>
      <c r="AD6" s="113" t="s">
        <v>139</v>
      </c>
      <c r="AE6" s="112" t="s">
        <v>138</v>
      </c>
      <c r="AF6" s="113" t="s">
        <v>139</v>
      </c>
    </row>
    <row r="7" spans="1:32" ht="15" customHeight="1" x14ac:dyDescent="0.2">
      <c r="B7" s="20" t="s">
        <v>66</v>
      </c>
      <c r="C7" s="114">
        <v>20.834406386814319</v>
      </c>
      <c r="D7" s="115">
        <v>78.805047643574554</v>
      </c>
      <c r="E7" s="114">
        <v>18.505060991435244</v>
      </c>
      <c r="F7" s="115">
        <v>81.209447184012461</v>
      </c>
      <c r="G7" s="114">
        <v>20.634108923548965</v>
      </c>
      <c r="H7" s="115">
        <v>78.931219636921497</v>
      </c>
      <c r="I7" s="114">
        <v>24.069416498993963</v>
      </c>
      <c r="J7" s="115">
        <v>75.779678068410462</v>
      </c>
      <c r="K7" s="114">
        <v>22.1082328802257</v>
      </c>
      <c r="L7" s="115">
        <v>77.866119517825084</v>
      </c>
      <c r="M7" s="114">
        <v>23.324057677713128</v>
      </c>
      <c r="N7" s="115">
        <v>76.574753351884638</v>
      </c>
      <c r="O7" s="114">
        <v>21.590349581486951</v>
      </c>
      <c r="P7" s="115">
        <v>78.31117676021664</v>
      </c>
      <c r="Q7" s="114">
        <v>20.974677496416628</v>
      </c>
      <c r="R7" s="115">
        <v>78.881987577639762</v>
      </c>
      <c r="S7" s="116">
        <f t="shared" ref="S7:S22" si="0">IFERROR(E7/C7-1,"-")</f>
        <v>-0.11180282039872624</v>
      </c>
      <c r="T7" s="117">
        <f t="shared" ref="T7:T22" si="1">IFERROR(F7/D7-1,"-")</f>
        <v>3.0510730116079632E-2</v>
      </c>
      <c r="U7" s="116">
        <f t="shared" ref="U7:U22" si="2">IFERROR(G7/E7-1,"-")</f>
        <v>0.11505219750959572</v>
      </c>
      <c r="V7" s="117">
        <f t="shared" ref="V7:V22" si="3">IFERROR(H7/F7-1,"-")</f>
        <v>-2.8053725595850065E-2</v>
      </c>
      <c r="W7" s="116">
        <f t="shared" ref="W7:W22" si="4">IFERROR(I7/G7-1,"-")</f>
        <v>0.16648683925112007</v>
      </c>
      <c r="X7" s="117">
        <f t="shared" ref="X7:X22" si="5">IFERROR(J7/H7-1,"-")</f>
        <v>-3.9927693794773789E-2</v>
      </c>
      <c r="Y7" s="116">
        <f t="shared" ref="Y7:Y22" si="6">IFERROR(K7/I7-1,"-")</f>
        <v>-8.1480314192503789E-2</v>
      </c>
      <c r="Z7" s="117">
        <f t="shared" ref="Z7:Z22" si="7">IFERROR(L7/J7-1,"-")</f>
        <v>2.7532994367316821E-2</v>
      </c>
      <c r="AA7" s="116">
        <f t="shared" ref="AA7:AA22" si="8">IFERROR(M7/K7-1,"-")</f>
        <v>5.4994209807464944E-2</v>
      </c>
      <c r="AB7" s="117">
        <f t="shared" ref="AB7:AB22" si="9">IFERROR(N7/L7-1,"-")</f>
        <v>-1.6584442295789814E-2</v>
      </c>
      <c r="AC7" s="116">
        <f t="shared" ref="AC7:AC22" si="10">IFERROR(O7/M7-1,"-")</f>
        <v>-7.4331324342538863E-2</v>
      </c>
      <c r="AD7" s="117">
        <f t="shared" ref="AD7:AD22" si="11">IFERROR(P7/N7-1,"-")</f>
        <v>2.2676186762921713E-2</v>
      </c>
      <c r="AE7" s="116">
        <f t="shared" ref="AE7:AE22" si="12">IFERROR(Q7/O7-1,"-")</f>
        <v>-2.8516077646016491E-2</v>
      </c>
      <c r="AF7" s="117">
        <f t="shared" ref="AF7:AF22" si="13">IFERROR(R7/P7-1,"-")</f>
        <v>7.2890083004486517E-3</v>
      </c>
    </row>
    <row r="8" spans="1:32" ht="15" customHeight="1" x14ac:dyDescent="0.2">
      <c r="B8" s="20" t="s">
        <v>62</v>
      </c>
      <c r="C8" s="114">
        <v>30.837004405286343</v>
      </c>
      <c r="D8" s="115">
        <v>69.162995594713649</v>
      </c>
      <c r="E8" s="114">
        <v>28.504672897196262</v>
      </c>
      <c r="F8" s="115">
        <v>70.09345794392523</v>
      </c>
      <c r="G8" s="114">
        <v>34.090909090909093</v>
      </c>
      <c r="H8" s="115">
        <v>65.340909090909093</v>
      </c>
      <c r="I8" s="114">
        <v>39.743589743589745</v>
      </c>
      <c r="J8" s="115">
        <v>59.82905982905983</v>
      </c>
      <c r="K8" s="114">
        <v>39.004149377593365</v>
      </c>
      <c r="L8" s="115">
        <v>60.995850622406635</v>
      </c>
      <c r="M8" s="114">
        <v>40.845070422535208</v>
      </c>
      <c r="N8" s="115">
        <v>59.154929577464792</v>
      </c>
      <c r="O8" s="114">
        <v>34.89208633093525</v>
      </c>
      <c r="P8" s="115">
        <v>65.107913669064743</v>
      </c>
      <c r="Q8" s="114">
        <v>25.663716814159294</v>
      </c>
      <c r="R8" s="115">
        <v>74.336283185840713</v>
      </c>
      <c r="S8" s="116">
        <f t="shared" si="0"/>
        <v>-7.5634178905206961E-2</v>
      </c>
      <c r="T8" s="117">
        <f t="shared" si="1"/>
        <v>1.3453181737008268E-2</v>
      </c>
      <c r="U8" s="116">
        <f t="shared" si="2"/>
        <v>0.1959761549925485</v>
      </c>
      <c r="V8" s="117">
        <f t="shared" si="3"/>
        <v>-6.7803030303030254E-2</v>
      </c>
      <c r="W8" s="116">
        <f t="shared" si="4"/>
        <v>0.16581196581196567</v>
      </c>
      <c r="X8" s="117">
        <f t="shared" si="5"/>
        <v>-8.4355258268301814E-2</v>
      </c>
      <c r="Y8" s="116">
        <f t="shared" si="6"/>
        <v>-1.8605273725070259E-2</v>
      </c>
      <c r="Z8" s="117">
        <f t="shared" si="7"/>
        <v>1.9502074688796611E-2</v>
      </c>
      <c r="AA8" s="116">
        <f t="shared" si="8"/>
        <v>4.7198082109679129E-2</v>
      </c>
      <c r="AB8" s="117">
        <f t="shared" si="9"/>
        <v>-3.0181086519114553E-2</v>
      </c>
      <c r="AC8" s="116">
        <f t="shared" si="10"/>
        <v>-0.1457454725874473</v>
      </c>
      <c r="AD8" s="117">
        <f t="shared" si="11"/>
        <v>0.1006337786913325</v>
      </c>
      <c r="AE8" s="116">
        <f t="shared" si="12"/>
        <v>-0.26448316759419754</v>
      </c>
      <c r="AF8" s="117">
        <f t="shared" si="13"/>
        <v>0.14173959810296788</v>
      </c>
    </row>
    <row r="9" spans="1:32" ht="15" customHeight="1" x14ac:dyDescent="0.2">
      <c r="B9" s="20" t="s">
        <v>64</v>
      </c>
      <c r="C9" s="114">
        <v>33.2129963898917</v>
      </c>
      <c r="D9" s="115">
        <v>66.4259927797834</v>
      </c>
      <c r="E9" s="114">
        <v>31.914893617021278</v>
      </c>
      <c r="F9" s="115">
        <v>67.781155015197569</v>
      </c>
      <c r="G9" s="114">
        <v>31.365313653136532</v>
      </c>
      <c r="H9" s="115">
        <v>67.896678966789665</v>
      </c>
      <c r="I9" s="114">
        <v>40.963855421686745</v>
      </c>
      <c r="J9" s="115">
        <v>58.433734939759034</v>
      </c>
      <c r="K9" s="114">
        <v>36.666666666666664</v>
      </c>
      <c r="L9" s="115">
        <v>63.333333333333336</v>
      </c>
      <c r="M9" s="114">
        <v>33.453237410071942</v>
      </c>
      <c r="N9" s="115">
        <v>66.546762589928051</v>
      </c>
      <c r="O9" s="114">
        <v>34.965034965034967</v>
      </c>
      <c r="P9" s="115">
        <v>65.03496503496504</v>
      </c>
      <c r="Q9" s="114">
        <v>29.317269076305219</v>
      </c>
      <c r="R9" s="115">
        <v>70.682730923694777</v>
      </c>
      <c r="S9" s="116">
        <f t="shared" si="0"/>
        <v>-3.9084181313598587E-2</v>
      </c>
      <c r="T9" s="117">
        <f t="shared" si="1"/>
        <v>2.0401083652702434E-2</v>
      </c>
      <c r="U9" s="116">
        <f t="shared" si="2"/>
        <v>-1.7220172201722006E-2</v>
      </c>
      <c r="V9" s="117">
        <f t="shared" si="3"/>
        <v>1.7043668194529626E-3</v>
      </c>
      <c r="W9" s="116">
        <f t="shared" si="4"/>
        <v>0.30602409638554207</v>
      </c>
      <c r="X9" s="117">
        <f t="shared" si="5"/>
        <v>-0.13937270822420111</v>
      </c>
      <c r="Y9" s="116">
        <f t="shared" si="6"/>
        <v>-0.10490196078431369</v>
      </c>
      <c r="Z9" s="117">
        <f t="shared" si="7"/>
        <v>8.3848797250859253E-2</v>
      </c>
      <c r="AA9" s="116">
        <f t="shared" si="8"/>
        <v>-8.7638979725310651E-2</v>
      </c>
      <c r="AB9" s="117">
        <f t="shared" si="9"/>
        <v>5.0738356683074359E-2</v>
      </c>
      <c r="AC9" s="116">
        <f t="shared" si="10"/>
        <v>4.5191367772013047E-2</v>
      </c>
      <c r="AD9" s="117">
        <f t="shared" si="11"/>
        <v>-2.2717822717822522E-2</v>
      </c>
      <c r="AE9" s="116">
        <f t="shared" si="12"/>
        <v>-0.16152610441767079</v>
      </c>
      <c r="AF9" s="117">
        <f t="shared" si="13"/>
        <v>8.6841991622403469E-2</v>
      </c>
    </row>
    <row r="10" spans="1:32" ht="15" customHeight="1" x14ac:dyDescent="0.2">
      <c r="B10" s="20" t="s">
        <v>65</v>
      </c>
      <c r="C10" s="114">
        <v>35.887096774193552</v>
      </c>
      <c r="D10" s="115">
        <v>64.112903225806448</v>
      </c>
      <c r="E10" s="114">
        <v>34.384858044164041</v>
      </c>
      <c r="F10" s="115">
        <v>65.299684542586746</v>
      </c>
      <c r="G10" s="114">
        <v>31.446540880503143</v>
      </c>
      <c r="H10" s="115">
        <v>68.23899371069183</v>
      </c>
      <c r="I10" s="114">
        <v>38.509316770186338</v>
      </c>
      <c r="J10" s="115">
        <v>61.180124223602483</v>
      </c>
      <c r="K10" s="114">
        <v>37.243401759530791</v>
      </c>
      <c r="L10" s="115">
        <v>62.756598240469209</v>
      </c>
      <c r="M10" s="114">
        <v>39.622641509433961</v>
      </c>
      <c r="N10" s="115">
        <v>60.377358490566039</v>
      </c>
      <c r="O10" s="114">
        <v>31.964809384164223</v>
      </c>
      <c r="P10" s="115">
        <v>68.035190615835774</v>
      </c>
      <c r="Q10" s="114">
        <v>29.943502824858758</v>
      </c>
      <c r="R10" s="115">
        <v>70.056497175141246</v>
      </c>
      <c r="S10" s="116">
        <f t="shared" si="0"/>
        <v>-4.1860135398575138E-2</v>
      </c>
      <c r="T10" s="117">
        <f t="shared" si="1"/>
        <v>1.851080292839713E-2</v>
      </c>
      <c r="U10" s="116">
        <f t="shared" si="2"/>
        <v>-8.5453811089954534E-2</v>
      </c>
      <c r="V10" s="117">
        <f t="shared" si="3"/>
        <v>4.5012608999483561E-2</v>
      </c>
      <c r="W10" s="116">
        <f t="shared" si="4"/>
        <v>0.22459627329192555</v>
      </c>
      <c r="X10" s="117">
        <f t="shared" si="5"/>
        <v>-0.10344334087071028</v>
      </c>
      <c r="Y10" s="116">
        <f t="shared" si="6"/>
        <v>-3.2872954308958535E-2</v>
      </c>
      <c r="Z10" s="117">
        <f t="shared" si="7"/>
        <v>2.576774788990277E-2</v>
      </c>
      <c r="AA10" s="116">
        <f t="shared" si="8"/>
        <v>6.3883523993463198E-2</v>
      </c>
      <c r="AB10" s="117">
        <f t="shared" si="9"/>
        <v>-3.7912184799858917E-2</v>
      </c>
      <c r="AC10" s="116">
        <f t="shared" si="10"/>
        <v>-0.19326909649490298</v>
      </c>
      <c r="AD10" s="117">
        <f t="shared" si="11"/>
        <v>0.12683284457477995</v>
      </c>
      <c r="AE10" s="116">
        <f t="shared" si="12"/>
        <v>-6.323537034157467E-2</v>
      </c>
      <c r="AF10" s="117">
        <f t="shared" si="13"/>
        <v>2.9709721410481338E-2</v>
      </c>
    </row>
    <row r="11" spans="1:32" ht="15" customHeight="1" x14ac:dyDescent="0.2">
      <c r="B11" s="20" t="s">
        <v>61</v>
      </c>
      <c r="C11" s="114">
        <v>37.689969604863222</v>
      </c>
      <c r="D11" s="115">
        <v>62.006079027355625</v>
      </c>
      <c r="E11" s="114">
        <v>36.337209302325583</v>
      </c>
      <c r="F11" s="115">
        <v>63.372093023255815</v>
      </c>
      <c r="G11" s="114">
        <v>34.005763688760808</v>
      </c>
      <c r="H11" s="115">
        <v>65.129682997118152</v>
      </c>
      <c r="I11" s="114">
        <v>42.372881355932201</v>
      </c>
      <c r="J11" s="115">
        <v>57.344632768361585</v>
      </c>
      <c r="K11" s="114">
        <v>37.804878048780488</v>
      </c>
      <c r="L11" s="115">
        <v>62.195121951219512</v>
      </c>
      <c r="M11" s="114">
        <v>41.814159292035399</v>
      </c>
      <c r="N11" s="115">
        <v>57.964601769911503</v>
      </c>
      <c r="O11" s="114">
        <v>33.257918552036202</v>
      </c>
      <c r="P11" s="115">
        <v>66.742081447963798</v>
      </c>
      <c r="Q11" s="114">
        <v>32.758620689655174</v>
      </c>
      <c r="R11" s="115">
        <v>67.241379310344826</v>
      </c>
      <c r="S11" s="116">
        <f t="shared" si="0"/>
        <v>-3.5891785446361513E-2</v>
      </c>
      <c r="T11" s="117">
        <f t="shared" si="1"/>
        <v>2.2030323757409986E-2</v>
      </c>
      <c r="U11" s="116">
        <f t="shared" si="2"/>
        <v>-6.4161383285302631E-2</v>
      </c>
      <c r="V11" s="117">
        <f t="shared" si="3"/>
        <v>2.7734447293974451E-2</v>
      </c>
      <c r="W11" s="116">
        <f t="shared" si="4"/>
        <v>0.2460499856363112</v>
      </c>
      <c r="X11" s="117">
        <f t="shared" si="5"/>
        <v>-0.11953152342382867</v>
      </c>
      <c r="Y11" s="116">
        <f t="shared" si="6"/>
        <v>-0.10780487804878047</v>
      </c>
      <c r="Z11" s="117">
        <f t="shared" si="7"/>
        <v>8.4584885257719566E-2</v>
      </c>
      <c r="AA11" s="116">
        <f t="shared" si="8"/>
        <v>0.10605195546674273</v>
      </c>
      <c r="AB11" s="117">
        <f t="shared" si="9"/>
        <v>-6.8020128405344438E-2</v>
      </c>
      <c r="AC11" s="116">
        <f t="shared" si="10"/>
        <v>-0.20462543991955751</v>
      </c>
      <c r="AD11" s="117">
        <f t="shared" si="11"/>
        <v>0.15142827536181813</v>
      </c>
      <c r="AE11" s="116">
        <f t="shared" si="12"/>
        <v>-1.5012901712409099E-2</v>
      </c>
      <c r="AF11" s="117">
        <f t="shared" si="13"/>
        <v>7.4810052600817745E-3</v>
      </c>
    </row>
    <row r="12" spans="1:32" ht="15" customHeight="1" x14ac:dyDescent="0.2">
      <c r="B12" s="20" t="s">
        <v>63</v>
      </c>
      <c r="C12" s="114">
        <v>40.701754385964911</v>
      </c>
      <c r="D12" s="115">
        <v>59.298245614035089</v>
      </c>
      <c r="E12" s="114">
        <v>38.062283737024224</v>
      </c>
      <c r="F12" s="115">
        <v>61.937716262975776</v>
      </c>
      <c r="G12" s="114">
        <v>36.574074074074076</v>
      </c>
      <c r="H12" s="115">
        <v>62.5</v>
      </c>
      <c r="I12" s="114">
        <v>42.918454935622314</v>
      </c>
      <c r="J12" s="115">
        <v>56.652360515021456</v>
      </c>
      <c r="K12" s="114">
        <v>40.26548672566372</v>
      </c>
      <c r="L12" s="115">
        <v>59.73451327433628</v>
      </c>
      <c r="M12" s="114">
        <v>40.930232558139537</v>
      </c>
      <c r="N12" s="115">
        <v>59.069767441860463</v>
      </c>
      <c r="O12" s="114">
        <v>35.467980295566505</v>
      </c>
      <c r="P12" s="115">
        <v>64.532019704433495</v>
      </c>
      <c r="Q12" s="114">
        <v>32.780082987551864</v>
      </c>
      <c r="R12" s="115">
        <v>67.219917012448136</v>
      </c>
      <c r="S12" s="116">
        <f t="shared" si="0"/>
        <v>-6.4849063357594439E-2</v>
      </c>
      <c r="T12" s="117">
        <f t="shared" si="1"/>
        <v>4.4511783133023508E-2</v>
      </c>
      <c r="U12" s="116">
        <f t="shared" si="2"/>
        <v>-3.9099326599326578E-2</v>
      </c>
      <c r="V12" s="117">
        <f t="shared" si="3"/>
        <v>9.0782122905028739E-3</v>
      </c>
      <c r="W12" s="116">
        <f t="shared" si="4"/>
        <v>0.17346661596131896</v>
      </c>
      <c r="X12" s="117">
        <f t="shared" si="5"/>
        <v>-9.3562231759656722E-2</v>
      </c>
      <c r="Y12" s="116">
        <f t="shared" si="6"/>
        <v>-6.1814159292035264E-2</v>
      </c>
      <c r="Z12" s="117">
        <f t="shared" si="7"/>
        <v>5.4404666130329904E-2</v>
      </c>
      <c r="AA12" s="116">
        <f t="shared" si="8"/>
        <v>1.6509072323025675E-2</v>
      </c>
      <c r="AB12" s="117">
        <f t="shared" si="9"/>
        <v>-1.1128337639965569E-2</v>
      </c>
      <c r="AC12" s="116">
        <f t="shared" si="10"/>
        <v>-0.13345275414240931</v>
      </c>
      <c r="AD12" s="117">
        <f t="shared" si="11"/>
        <v>9.2471199720724595E-2</v>
      </c>
      <c r="AE12" s="116">
        <f t="shared" si="12"/>
        <v>-7.5783771323190585E-2</v>
      </c>
      <c r="AF12" s="117">
        <f t="shared" si="13"/>
        <v>4.1652149124196347E-2</v>
      </c>
    </row>
    <row r="13" spans="1:32" ht="15" customHeight="1" x14ac:dyDescent="0.2">
      <c r="B13" s="20" t="s">
        <v>70</v>
      </c>
      <c r="C13" s="114">
        <v>40.836363636363636</v>
      </c>
      <c r="D13" s="115">
        <v>58.663636363636364</v>
      </c>
      <c r="E13" s="114">
        <v>37.590909090909093</v>
      </c>
      <c r="F13" s="115">
        <v>61.654545454545456</v>
      </c>
      <c r="G13" s="114">
        <v>38.618181818181817</v>
      </c>
      <c r="H13" s="115">
        <v>60.863636363636367</v>
      </c>
      <c r="I13" s="114">
        <v>41.4</v>
      </c>
      <c r="J13" s="115">
        <v>58.209090909090911</v>
      </c>
      <c r="K13" s="114">
        <v>40.836363636363636</v>
      </c>
      <c r="L13" s="115">
        <v>59.018181818181816</v>
      </c>
      <c r="M13" s="114">
        <v>41.063636363636363</v>
      </c>
      <c r="N13" s="115">
        <v>58.754545454545458</v>
      </c>
      <c r="O13" s="114">
        <v>39.309090909090912</v>
      </c>
      <c r="P13" s="115">
        <v>60.581818181818178</v>
      </c>
      <c r="Q13" s="114">
        <v>37.072727272727271</v>
      </c>
      <c r="R13" s="115">
        <v>62.7</v>
      </c>
      <c r="S13" s="116">
        <f t="shared" si="0"/>
        <v>-7.9474621549421087E-2</v>
      </c>
      <c r="T13" s="117">
        <f t="shared" si="1"/>
        <v>5.0984038431737266E-2</v>
      </c>
      <c r="U13" s="116">
        <f t="shared" si="2"/>
        <v>2.7327690447400244E-2</v>
      </c>
      <c r="V13" s="117">
        <f t="shared" si="3"/>
        <v>-1.2828074314361504E-2</v>
      </c>
      <c r="W13" s="116">
        <f t="shared" si="4"/>
        <v>7.2033898305084776E-2</v>
      </c>
      <c r="X13" s="117">
        <f t="shared" si="5"/>
        <v>-4.3614637789395116E-2</v>
      </c>
      <c r="Y13" s="116">
        <f t="shared" si="6"/>
        <v>-1.3614404918752765E-2</v>
      </c>
      <c r="Z13" s="117">
        <f t="shared" si="7"/>
        <v>1.3899734499453364E-2</v>
      </c>
      <c r="AA13" s="116">
        <f t="shared" si="8"/>
        <v>5.5654496883348337E-3</v>
      </c>
      <c r="AB13" s="117">
        <f t="shared" si="9"/>
        <v>-4.4670363524337287E-3</v>
      </c>
      <c r="AC13" s="116">
        <f t="shared" si="10"/>
        <v>-4.2727473987159481E-2</v>
      </c>
      <c r="AD13" s="117">
        <f t="shared" si="11"/>
        <v>3.1100108308834695E-2</v>
      </c>
      <c r="AE13" s="116">
        <f t="shared" si="12"/>
        <v>-5.6891766882516293E-2</v>
      </c>
      <c r="AF13" s="117">
        <f t="shared" si="13"/>
        <v>3.4963985594237856E-2</v>
      </c>
    </row>
    <row r="14" spans="1:32" ht="15" customHeight="1" x14ac:dyDescent="0.2">
      <c r="B14" s="20" t="s">
        <v>68</v>
      </c>
      <c r="C14" s="114">
        <v>34.759358288770052</v>
      </c>
      <c r="D14" s="115">
        <v>65.240641711229941</v>
      </c>
      <c r="E14" s="114">
        <v>42.58064516129032</v>
      </c>
      <c r="F14" s="115">
        <v>56.774193548387096</v>
      </c>
      <c r="G14" s="114">
        <v>33.720930232558139</v>
      </c>
      <c r="H14" s="115">
        <v>66.279069767441854</v>
      </c>
      <c r="I14" s="114">
        <v>35.35911602209945</v>
      </c>
      <c r="J14" s="115">
        <v>64.088397790055254</v>
      </c>
      <c r="K14" s="114">
        <v>37.724550898203596</v>
      </c>
      <c r="L14" s="115">
        <v>62.275449101796404</v>
      </c>
      <c r="M14" s="114">
        <v>35.882352941176471</v>
      </c>
      <c r="N14" s="115">
        <v>64.117647058823536</v>
      </c>
      <c r="O14" s="114">
        <v>35.757575757575758</v>
      </c>
      <c r="P14" s="115">
        <v>64.242424242424249</v>
      </c>
      <c r="Q14" s="114">
        <v>37.195121951219512</v>
      </c>
      <c r="R14" s="115">
        <v>62.195121951219512</v>
      </c>
      <c r="S14" s="116">
        <f t="shared" si="0"/>
        <v>0.22501240694789071</v>
      </c>
      <c r="T14" s="117">
        <f t="shared" si="1"/>
        <v>-0.12977260708619776</v>
      </c>
      <c r="U14" s="116">
        <f t="shared" si="2"/>
        <v>-0.20806906272022552</v>
      </c>
      <c r="V14" s="117">
        <f t="shared" si="3"/>
        <v>0.16741543340380538</v>
      </c>
      <c r="W14" s="116">
        <f t="shared" si="4"/>
        <v>4.858068203467325E-2</v>
      </c>
      <c r="X14" s="117">
        <f t="shared" si="5"/>
        <v>-3.3052243869341691E-2</v>
      </c>
      <c r="Y14" s="116">
        <f t="shared" si="6"/>
        <v>6.6897455089820479E-2</v>
      </c>
      <c r="Z14" s="117">
        <f t="shared" si="7"/>
        <v>-2.8288251084038984E-2</v>
      </c>
      <c r="AA14" s="116">
        <f t="shared" si="8"/>
        <v>-4.8832866479925352E-2</v>
      </c>
      <c r="AB14" s="117">
        <f t="shared" si="9"/>
        <v>2.9581447963801022E-2</v>
      </c>
      <c r="AC14" s="116">
        <f t="shared" si="10"/>
        <v>-3.4773969200199151E-3</v>
      </c>
      <c r="AD14" s="117">
        <f t="shared" si="11"/>
        <v>1.9460661662495937E-3</v>
      </c>
      <c r="AE14" s="116">
        <f t="shared" si="12"/>
        <v>4.020256304257952E-2</v>
      </c>
      <c r="AF14" s="117">
        <f t="shared" si="13"/>
        <v>-3.1868384721583154E-2</v>
      </c>
    </row>
    <row r="15" spans="1:32" ht="15" customHeight="1" x14ac:dyDescent="0.2">
      <c r="B15" s="20" t="s">
        <v>75</v>
      </c>
      <c r="C15" s="114">
        <v>53.154952076677318</v>
      </c>
      <c r="D15" s="115">
        <v>45.367412140575077</v>
      </c>
      <c r="E15" s="114">
        <v>47.323835194455143</v>
      </c>
      <c r="F15" s="115">
        <v>50.442818636888717</v>
      </c>
      <c r="G15" s="114">
        <v>48.389630793401416</v>
      </c>
      <c r="H15" s="115">
        <v>50.7069913589945</v>
      </c>
      <c r="I15" s="114">
        <v>45.618305744888026</v>
      </c>
      <c r="J15" s="115">
        <v>53.261927945472252</v>
      </c>
      <c r="K15" s="114">
        <v>43.193193193193196</v>
      </c>
      <c r="L15" s="115">
        <v>56.256256256256258</v>
      </c>
      <c r="M15" s="114">
        <v>45.054347826086953</v>
      </c>
      <c r="N15" s="115">
        <v>54.347826086956523</v>
      </c>
      <c r="O15" s="114">
        <v>41.774491682070241</v>
      </c>
      <c r="P15" s="115">
        <v>57.855822550831796</v>
      </c>
      <c r="Q15" s="114">
        <v>41.44736842105263</v>
      </c>
      <c r="R15" s="115">
        <v>57.834928229665074</v>
      </c>
      <c r="S15" s="116">
        <f t="shared" si="0"/>
        <v>-0.10970035066179062</v>
      </c>
      <c r="T15" s="117">
        <f t="shared" si="1"/>
        <v>0.1118733967145189</v>
      </c>
      <c r="U15" s="116">
        <f t="shared" si="2"/>
        <v>2.2521327668539204E-2</v>
      </c>
      <c r="V15" s="117">
        <f t="shared" si="3"/>
        <v>5.2370729718222986E-3</v>
      </c>
      <c r="W15" s="116">
        <f t="shared" si="4"/>
        <v>-5.7271051733077005E-2</v>
      </c>
      <c r="X15" s="117">
        <f t="shared" si="5"/>
        <v>5.0386278459894296E-2</v>
      </c>
      <c r="Y15" s="116">
        <f t="shared" si="6"/>
        <v>-5.3160951773545184E-2</v>
      </c>
      <c r="Z15" s="117">
        <f t="shared" si="7"/>
        <v>5.6218924591867836E-2</v>
      </c>
      <c r="AA15" s="116">
        <f t="shared" si="8"/>
        <v>4.3089072497354941E-2</v>
      </c>
      <c r="AB15" s="117">
        <f t="shared" si="9"/>
        <v>-3.3923874361751483E-2</v>
      </c>
      <c r="AC15" s="116">
        <f t="shared" si="10"/>
        <v>-7.2797772074677303E-2</v>
      </c>
      <c r="AD15" s="117">
        <f t="shared" si="11"/>
        <v>6.4547134935305062E-2</v>
      </c>
      <c r="AE15" s="116">
        <f t="shared" si="12"/>
        <v>-7.8306939916162888E-3</v>
      </c>
      <c r="AF15" s="117">
        <f t="shared" si="13"/>
        <v>-3.6114465658776407E-4</v>
      </c>
    </row>
    <row r="16" spans="1:32" ht="15" customHeight="1" x14ac:dyDescent="0.2">
      <c r="B16" s="20" t="s">
        <v>74</v>
      </c>
      <c r="C16" s="114">
        <v>56.488222698072803</v>
      </c>
      <c r="D16" s="115">
        <v>43.126338329764451</v>
      </c>
      <c r="E16" s="114">
        <v>50.18510900863842</v>
      </c>
      <c r="F16" s="115">
        <v>49.074454956807898</v>
      </c>
      <c r="G16" s="114">
        <v>50.556242274412853</v>
      </c>
      <c r="H16" s="115">
        <v>49.072929542645241</v>
      </c>
      <c r="I16" s="114">
        <v>47.575293517100562</v>
      </c>
      <c r="J16" s="115">
        <v>51.914241960183766</v>
      </c>
      <c r="K16" s="114">
        <v>44.404145077720209</v>
      </c>
      <c r="L16" s="115">
        <v>55.336787564766837</v>
      </c>
      <c r="M16" s="114">
        <v>45.965498052309407</v>
      </c>
      <c r="N16" s="115">
        <v>53.756260434056763</v>
      </c>
      <c r="O16" s="114">
        <v>42.585551330798481</v>
      </c>
      <c r="P16" s="115">
        <v>57.224334600760457</v>
      </c>
      <c r="Q16" s="114">
        <v>42.14372716199756</v>
      </c>
      <c r="R16" s="115">
        <v>57.673568818514006</v>
      </c>
      <c r="S16" s="116">
        <f t="shared" si="0"/>
        <v>-0.11158279351652223</v>
      </c>
      <c r="T16" s="117">
        <f t="shared" si="1"/>
        <v>0.13792306180880298</v>
      </c>
      <c r="U16" s="116">
        <f t="shared" si="2"/>
        <v>7.3952866319479948E-3</v>
      </c>
      <c r="V16" s="117">
        <f t="shared" si="3"/>
        <v>-3.1083669986720075E-5</v>
      </c>
      <c r="W16" s="116">
        <f t="shared" si="4"/>
        <v>-5.8963020651971676E-2</v>
      </c>
      <c r="X16" s="117">
        <f t="shared" si="5"/>
        <v>5.7899792085356783E-2</v>
      </c>
      <c r="Y16" s="116">
        <f t="shared" si="6"/>
        <v>-6.6655362583112776E-2</v>
      </c>
      <c r="Z16" s="117">
        <f t="shared" si="7"/>
        <v>6.5926910908340686E-2</v>
      </c>
      <c r="AA16" s="116">
        <f t="shared" si="8"/>
        <v>3.5162324865311012E-2</v>
      </c>
      <c r="AB16" s="117">
        <f t="shared" si="9"/>
        <v>-2.8561960320884316E-2</v>
      </c>
      <c r="AC16" s="116">
        <f t="shared" si="10"/>
        <v>-7.3532254946188091E-2</v>
      </c>
      <c r="AD16" s="117">
        <f t="shared" si="11"/>
        <v>6.4514795834022198E-2</v>
      </c>
      <c r="AE16" s="116">
        <f t="shared" si="12"/>
        <v>-1.0374978249521605E-2</v>
      </c>
      <c r="AF16" s="117">
        <f t="shared" si="13"/>
        <v>7.8504052670553826E-3</v>
      </c>
    </row>
    <row r="17" spans="1:32" ht="15" customHeight="1" x14ac:dyDescent="0.2">
      <c r="B17" s="20" t="s">
        <v>67</v>
      </c>
      <c r="C17" s="114">
        <v>54.016620498614955</v>
      </c>
      <c r="D17" s="115">
        <v>45.983379501385045</v>
      </c>
      <c r="E17" s="114">
        <v>51.322751322751323</v>
      </c>
      <c r="F17" s="115">
        <v>48.412698412698411</v>
      </c>
      <c r="G17" s="114">
        <v>52.38095238095238</v>
      </c>
      <c r="H17" s="115">
        <v>47.354497354497354</v>
      </c>
      <c r="I17" s="114">
        <v>51.092896174863391</v>
      </c>
      <c r="J17" s="115">
        <v>48.360655737704917</v>
      </c>
      <c r="K17" s="114">
        <v>51.881720430107528</v>
      </c>
      <c r="L17" s="115">
        <v>48.118279569892472</v>
      </c>
      <c r="M17" s="114">
        <v>57.6</v>
      </c>
      <c r="N17" s="115">
        <v>42.4</v>
      </c>
      <c r="O17" s="114">
        <v>50</v>
      </c>
      <c r="P17" s="115">
        <v>50</v>
      </c>
      <c r="Q17" s="114">
        <v>48.169014084507047</v>
      </c>
      <c r="R17" s="115">
        <v>51.830985915492953</v>
      </c>
      <c r="S17" s="116">
        <f t="shared" si="0"/>
        <v>-4.98711165377832E-2</v>
      </c>
      <c r="T17" s="117">
        <f t="shared" si="1"/>
        <v>5.2830369095429264E-2</v>
      </c>
      <c r="U17" s="116">
        <f t="shared" si="2"/>
        <v>2.0618556701030855E-2</v>
      </c>
      <c r="V17" s="117">
        <f t="shared" si="3"/>
        <v>-2.1857923497267784E-2</v>
      </c>
      <c r="W17" s="116">
        <f t="shared" si="4"/>
        <v>-2.4590163934426146E-2</v>
      </c>
      <c r="X17" s="117">
        <f t="shared" si="5"/>
        <v>2.1247366974997739E-2</v>
      </c>
      <c r="Y17" s="116">
        <f t="shared" si="6"/>
        <v>1.5439020182853147E-2</v>
      </c>
      <c r="Z17" s="117">
        <f t="shared" si="7"/>
        <v>-5.0118461818844384E-3</v>
      </c>
      <c r="AA17" s="116">
        <f t="shared" si="8"/>
        <v>0.11021761658031082</v>
      </c>
      <c r="AB17" s="117">
        <f t="shared" si="9"/>
        <v>-0.11883798882681562</v>
      </c>
      <c r="AC17" s="116">
        <f t="shared" si="10"/>
        <v>-0.13194444444444442</v>
      </c>
      <c r="AD17" s="117">
        <f t="shared" si="11"/>
        <v>0.179245283018868</v>
      </c>
      <c r="AE17" s="116">
        <f t="shared" si="12"/>
        <v>-3.6619718309859106E-2</v>
      </c>
      <c r="AF17" s="117">
        <f t="shared" si="13"/>
        <v>3.6619718309859106E-2</v>
      </c>
    </row>
    <row r="18" spans="1:32" ht="15" customHeight="1" x14ac:dyDescent="0.2">
      <c r="B18" s="20" t="s">
        <v>69</v>
      </c>
      <c r="C18" s="114">
        <v>51.977793199167245</v>
      </c>
      <c r="D18" s="115">
        <v>47.952810548230396</v>
      </c>
      <c r="E18" s="114">
        <v>48.689956331877731</v>
      </c>
      <c r="F18" s="115">
        <v>50.946142649199416</v>
      </c>
      <c r="G18" s="114">
        <v>49.858557284299856</v>
      </c>
      <c r="H18" s="115">
        <v>49.858557284299856</v>
      </c>
      <c r="I18" s="114">
        <v>55.140845070422536</v>
      </c>
      <c r="J18" s="115">
        <v>44.7887323943662</v>
      </c>
      <c r="K18" s="114">
        <v>54.036827195467424</v>
      </c>
      <c r="L18" s="115">
        <v>45.892351274787536</v>
      </c>
      <c r="M18" s="114">
        <v>50.723589001447181</v>
      </c>
      <c r="N18" s="115">
        <v>49.059334298118671</v>
      </c>
      <c r="O18" s="114">
        <v>52.553763440860216</v>
      </c>
      <c r="P18" s="115">
        <v>47.37903225806452</v>
      </c>
      <c r="Q18" s="114">
        <v>48.95688456189152</v>
      </c>
      <c r="R18" s="115">
        <v>50.973574408901257</v>
      </c>
      <c r="S18" s="116">
        <f t="shared" si="0"/>
        <v>-6.3254645203794202E-2</v>
      </c>
      <c r="T18" s="117">
        <f t="shared" si="1"/>
        <v>6.2422453798789634E-2</v>
      </c>
      <c r="U18" s="116">
        <f t="shared" si="2"/>
        <v>2.4000862610283891E-2</v>
      </c>
      <c r="V18" s="117">
        <f t="shared" si="3"/>
        <v>-2.1347747019599961E-2</v>
      </c>
      <c r="W18" s="116">
        <f t="shared" si="4"/>
        <v>0.10594545999400662</v>
      </c>
      <c r="X18" s="117">
        <f t="shared" si="5"/>
        <v>-0.10168414743781828</v>
      </c>
      <c r="Y18" s="116">
        <f t="shared" si="6"/>
        <v>-2.0021780107742804E-2</v>
      </c>
      <c r="Z18" s="117">
        <f t="shared" si="7"/>
        <v>2.4640547330161855E-2</v>
      </c>
      <c r="AA18" s="116">
        <f t="shared" si="8"/>
        <v>-6.1314447312668219E-2</v>
      </c>
      <c r="AB18" s="117">
        <f t="shared" si="9"/>
        <v>6.900895106394378E-2</v>
      </c>
      <c r="AC18" s="116">
        <f t="shared" si="10"/>
        <v>3.6081327749911685E-2</v>
      </c>
      <c r="AD18" s="117">
        <f t="shared" si="11"/>
        <v>-3.4250404415263058E-2</v>
      </c>
      <c r="AE18" s="116">
        <f t="shared" si="12"/>
        <v>-6.8441889666309708E-2</v>
      </c>
      <c r="AF18" s="117">
        <f t="shared" si="13"/>
        <v>7.5867783268724232E-2</v>
      </c>
    </row>
    <row r="19" spans="1:32" ht="15" customHeight="1" x14ac:dyDescent="0.2">
      <c r="B19" s="20" t="s">
        <v>72</v>
      </c>
      <c r="C19" s="114">
        <v>59.740259740259738</v>
      </c>
      <c r="D19" s="115">
        <v>40.259740259740262</v>
      </c>
      <c r="E19" s="114">
        <v>60.256410256410255</v>
      </c>
      <c r="F19" s="115">
        <v>39.743589743589745</v>
      </c>
      <c r="G19" s="114">
        <v>49.367088607594937</v>
      </c>
      <c r="H19" s="115">
        <v>50.632911392405063</v>
      </c>
      <c r="I19" s="114">
        <v>56.284153005464482</v>
      </c>
      <c r="J19" s="115">
        <v>43.715846994535518</v>
      </c>
      <c r="K19" s="114">
        <v>59.25925925925926</v>
      </c>
      <c r="L19" s="115">
        <v>40.74074074074074</v>
      </c>
      <c r="M19" s="114">
        <v>61.951219512195124</v>
      </c>
      <c r="N19" s="115">
        <v>37.560975609756099</v>
      </c>
      <c r="O19" s="114">
        <v>59.817351598173516</v>
      </c>
      <c r="P19" s="115">
        <v>40.182648401826484</v>
      </c>
      <c r="Q19" s="114">
        <v>55.348837209302324</v>
      </c>
      <c r="R19" s="115">
        <v>44.651162790697676</v>
      </c>
      <c r="S19" s="116">
        <f t="shared" si="0"/>
        <v>8.6399108138239811E-3</v>
      </c>
      <c r="T19" s="117">
        <f t="shared" si="1"/>
        <v>-1.2820512820512886E-2</v>
      </c>
      <c r="U19" s="116">
        <f t="shared" si="2"/>
        <v>-0.18071640183140314</v>
      </c>
      <c r="V19" s="117">
        <f t="shared" si="3"/>
        <v>0.27398938342180479</v>
      </c>
      <c r="W19" s="116">
        <f t="shared" si="4"/>
        <v>0.14011489421325485</v>
      </c>
      <c r="X19" s="117">
        <f t="shared" si="5"/>
        <v>-0.13661202185792354</v>
      </c>
      <c r="Y19" s="116">
        <f t="shared" si="6"/>
        <v>5.2858683926645167E-2</v>
      </c>
      <c r="Z19" s="117">
        <f t="shared" si="7"/>
        <v>-6.8055555555555536E-2</v>
      </c>
      <c r="AA19" s="116">
        <f t="shared" si="8"/>
        <v>4.5426829268292668E-2</v>
      </c>
      <c r="AB19" s="117">
        <f t="shared" si="9"/>
        <v>-7.8048780487804836E-2</v>
      </c>
      <c r="AC19" s="116">
        <f t="shared" si="10"/>
        <v>-3.4444324596411779E-2</v>
      </c>
      <c r="AD19" s="117">
        <f t="shared" si="11"/>
        <v>6.979778212654919E-2</v>
      </c>
      <c r="AE19" s="116">
        <f t="shared" si="12"/>
        <v>-7.4702645126930589E-2</v>
      </c>
      <c r="AF19" s="117">
        <f t="shared" si="13"/>
        <v>0.11120507399577173</v>
      </c>
    </row>
    <row r="20" spans="1:32" ht="15" customHeight="1" x14ac:dyDescent="0.2">
      <c r="B20" s="20" t="s">
        <v>76</v>
      </c>
      <c r="C20" s="114">
        <v>72.169811320754718</v>
      </c>
      <c r="D20" s="115">
        <v>27.830188679245282</v>
      </c>
      <c r="E20" s="114">
        <v>68.681318681318686</v>
      </c>
      <c r="F20" s="115">
        <v>31.318681318681318</v>
      </c>
      <c r="G20" s="114">
        <v>65.193370165745861</v>
      </c>
      <c r="H20" s="115">
        <v>33.149171270718234</v>
      </c>
      <c r="I20" s="114">
        <v>70.355731225296438</v>
      </c>
      <c r="J20" s="115">
        <v>29.249011857707512</v>
      </c>
      <c r="K20" s="114">
        <v>75.438596491228068</v>
      </c>
      <c r="L20" s="115">
        <v>24.561403508771932</v>
      </c>
      <c r="M20" s="114">
        <v>72.828507795100222</v>
      </c>
      <c r="N20" s="115">
        <v>27.171492204899778</v>
      </c>
      <c r="O20" s="114">
        <v>74.430379746835442</v>
      </c>
      <c r="P20" s="115">
        <v>25.569620253164558</v>
      </c>
      <c r="Q20" s="114">
        <v>56.88073394495413</v>
      </c>
      <c r="R20" s="115">
        <v>41.743119266055047</v>
      </c>
      <c r="S20" s="116">
        <f t="shared" si="0"/>
        <v>-4.8337283631401218E-2</v>
      </c>
      <c r="T20" s="117">
        <f t="shared" si="1"/>
        <v>0.12534922704414231</v>
      </c>
      <c r="U20" s="116">
        <f t="shared" si="2"/>
        <v>-5.0784530386740356E-2</v>
      </c>
      <c r="V20" s="117">
        <f t="shared" si="3"/>
        <v>5.8447223029950646E-2</v>
      </c>
      <c r="W20" s="116">
        <f t="shared" si="4"/>
        <v>7.9185368794801203E-2</v>
      </c>
      <c r="X20" s="117">
        <f t="shared" si="5"/>
        <v>-0.11765480895915681</v>
      </c>
      <c r="Y20" s="116">
        <f t="shared" si="6"/>
        <v>7.2245219791050808E-2</v>
      </c>
      <c r="Z20" s="117">
        <f t="shared" si="7"/>
        <v>-0.16026552868658128</v>
      </c>
      <c r="AA20" s="116">
        <f t="shared" si="8"/>
        <v>-3.4598850157973815E-2</v>
      </c>
      <c r="AB20" s="117">
        <f t="shared" si="9"/>
        <v>0.10626789691377669</v>
      </c>
      <c r="AC20" s="116">
        <f t="shared" si="10"/>
        <v>2.1995122517709964E-2</v>
      </c>
      <c r="AD20" s="117">
        <f t="shared" si="11"/>
        <v>-5.8954139863042099E-2</v>
      </c>
      <c r="AE20" s="116">
        <f t="shared" si="12"/>
        <v>-0.23578605754228288</v>
      </c>
      <c r="AF20" s="117">
        <f t="shared" si="13"/>
        <v>0.63252793169225163</v>
      </c>
    </row>
    <row r="21" spans="1:32" ht="15" customHeight="1" x14ac:dyDescent="0.2">
      <c r="B21" s="20" t="s">
        <v>73</v>
      </c>
      <c r="C21" s="114">
        <v>58.299595141700408</v>
      </c>
      <c r="D21" s="115">
        <v>41.295546558704451</v>
      </c>
      <c r="E21" s="114">
        <v>60.392156862745097</v>
      </c>
      <c r="F21" s="115">
        <v>39.607843137254903</v>
      </c>
      <c r="G21" s="114">
        <v>58.55263157894737</v>
      </c>
      <c r="H21" s="115">
        <v>41.44736842105263</v>
      </c>
      <c r="I21" s="114">
        <v>59.400544959128062</v>
      </c>
      <c r="J21" s="115">
        <v>40.326975476839237</v>
      </c>
      <c r="K21" s="114">
        <v>67.671232876712324</v>
      </c>
      <c r="L21" s="115">
        <v>32.054794520547944</v>
      </c>
      <c r="M21" s="114">
        <v>59.171597633136095</v>
      </c>
      <c r="N21" s="115">
        <v>40.828402366863905</v>
      </c>
      <c r="O21" s="114">
        <v>61.369193154034228</v>
      </c>
      <c r="P21" s="115">
        <v>38.386308068459655</v>
      </c>
      <c r="Q21" s="114">
        <v>64.705882352941174</v>
      </c>
      <c r="R21" s="115">
        <v>35.067873303167417</v>
      </c>
      <c r="S21" s="116">
        <f t="shared" si="0"/>
        <v>3.5893246187363781E-2</v>
      </c>
      <c r="T21" s="117">
        <f t="shared" si="1"/>
        <v>-4.0868896578239111E-2</v>
      </c>
      <c r="U21" s="116">
        <f t="shared" si="2"/>
        <v>-3.0459671907040242E-2</v>
      </c>
      <c r="V21" s="117">
        <f t="shared" si="3"/>
        <v>4.6443460135487058E-2</v>
      </c>
      <c r="W21" s="116">
        <f t="shared" si="4"/>
        <v>1.4481217279490366E-2</v>
      </c>
      <c r="X21" s="117">
        <f t="shared" si="5"/>
        <v>-2.7031702781021516E-2</v>
      </c>
      <c r="Y21" s="116">
        <f t="shared" si="6"/>
        <v>0.13923589292446903</v>
      </c>
      <c r="Z21" s="117">
        <f t="shared" si="7"/>
        <v>-0.20512773047019628</v>
      </c>
      <c r="AA21" s="116">
        <f t="shared" si="8"/>
        <v>-0.12560189732410221</v>
      </c>
      <c r="AB21" s="117">
        <f t="shared" si="9"/>
        <v>0.27370656956455774</v>
      </c>
      <c r="AC21" s="116">
        <f t="shared" si="10"/>
        <v>3.7139364303178546E-2</v>
      </c>
      <c r="AD21" s="117">
        <f t="shared" si="11"/>
        <v>-5.9813613975408408E-2</v>
      </c>
      <c r="AE21" s="116">
        <f t="shared" si="12"/>
        <v>5.4370752284977675E-2</v>
      </c>
      <c r="AF21" s="117">
        <f t="shared" si="13"/>
        <v>-8.6448396114937931E-2</v>
      </c>
    </row>
    <row r="22" spans="1:32" ht="15" customHeight="1" x14ac:dyDescent="0.2">
      <c r="B22" s="20" t="s">
        <v>71</v>
      </c>
      <c r="C22" s="114">
        <v>63.228699551569505</v>
      </c>
      <c r="D22" s="115">
        <v>36.771300448430495</v>
      </c>
      <c r="E22" s="114">
        <v>54.824561403508774</v>
      </c>
      <c r="F22" s="115">
        <v>45.175438596491226</v>
      </c>
      <c r="G22" s="114">
        <v>57.438016528925623</v>
      </c>
      <c r="H22" s="115">
        <v>42.561983471074377</v>
      </c>
      <c r="I22" s="114">
        <v>66.783216783216787</v>
      </c>
      <c r="J22" s="115">
        <v>32.51748251748252</v>
      </c>
      <c r="K22" s="114">
        <v>67.219917012448136</v>
      </c>
      <c r="L22" s="115">
        <v>32.780082987551864</v>
      </c>
      <c r="M22" s="114">
        <v>66.071428571428569</v>
      </c>
      <c r="N22" s="115">
        <v>33.928571428571431</v>
      </c>
      <c r="O22" s="114">
        <v>67.006802721088434</v>
      </c>
      <c r="P22" s="115">
        <v>32.993197278911566</v>
      </c>
      <c r="Q22" s="114">
        <v>66.949152542372886</v>
      </c>
      <c r="R22" s="115">
        <v>33.050847457627121</v>
      </c>
      <c r="S22" s="116">
        <f t="shared" si="0"/>
        <v>-0.13291651113599601</v>
      </c>
      <c r="T22" s="117">
        <f t="shared" si="1"/>
        <v>0.22855156183140779</v>
      </c>
      <c r="U22" s="116">
        <f t="shared" si="2"/>
        <v>4.7669421487603225E-2</v>
      </c>
      <c r="V22" s="117">
        <f t="shared" si="3"/>
        <v>-5.7851239669421517E-2</v>
      </c>
      <c r="W22" s="116">
        <f t="shared" si="4"/>
        <v>0.16270060874377412</v>
      </c>
      <c r="X22" s="117">
        <f t="shared" si="5"/>
        <v>-0.23599701269604167</v>
      </c>
      <c r="Y22" s="116">
        <f t="shared" si="6"/>
        <v>6.5390714952966444E-3</v>
      </c>
      <c r="Z22" s="117">
        <f t="shared" si="7"/>
        <v>8.0756703698745547E-3</v>
      </c>
      <c r="AA22" s="116">
        <f t="shared" si="8"/>
        <v>-1.7085537918871352E-2</v>
      </c>
      <c r="AB22" s="117">
        <f t="shared" si="9"/>
        <v>3.5036166365280508E-2</v>
      </c>
      <c r="AC22" s="116">
        <f t="shared" si="10"/>
        <v>1.4157014157014203E-2</v>
      </c>
      <c r="AD22" s="117">
        <f t="shared" si="11"/>
        <v>-2.7568922305764465E-2</v>
      </c>
      <c r="AE22" s="116">
        <f t="shared" si="12"/>
        <v>-8.6036307321679661E-4</v>
      </c>
      <c r="AF22" s="117">
        <f t="shared" si="13"/>
        <v>1.7473353136467917E-3</v>
      </c>
    </row>
    <row r="23" spans="1:32" ht="6" customHeight="1" x14ac:dyDescent="0.2">
      <c r="B23" s="21"/>
      <c r="C23" s="25"/>
      <c r="D23" s="25"/>
      <c r="E23" s="25"/>
      <c r="F23" s="25"/>
      <c r="G23" s="25"/>
      <c r="H23" s="25"/>
      <c r="I23" s="25"/>
      <c r="J23" s="25"/>
      <c r="K23" s="25"/>
      <c r="L23" s="25"/>
      <c r="M23" s="25"/>
      <c r="N23" s="25"/>
      <c r="O23" s="25"/>
      <c r="P23" s="25"/>
      <c r="Q23" s="25"/>
      <c r="R23" s="25"/>
      <c r="S23" s="25"/>
      <c r="T23" s="25"/>
      <c r="U23" s="27"/>
      <c r="V23" s="27"/>
      <c r="W23" s="27"/>
      <c r="X23" s="27"/>
      <c r="Y23" s="27"/>
      <c r="Z23" s="27"/>
      <c r="AA23" s="27"/>
      <c r="AB23" s="27"/>
      <c r="AC23" s="27"/>
      <c r="AD23" s="27"/>
      <c r="AE23" s="27"/>
      <c r="AF23" s="27"/>
    </row>
    <row r="24" spans="1:32" ht="15" customHeight="1" x14ac:dyDescent="0.2">
      <c r="B24" s="311" t="s">
        <v>59</v>
      </c>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row>
    <row r="25" spans="1:32" x14ac:dyDescent="0.2">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row>
    <row r="26" spans="1:32" x14ac:dyDescent="0.2">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row>
    <row r="27" spans="1:32" x14ac:dyDescent="0.2">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row>
    <row r="28" spans="1:32" x14ac:dyDescent="0.2">
      <c r="A28" s="10"/>
      <c r="B28" s="10"/>
      <c r="C28" s="10"/>
      <c r="D28" s="10"/>
      <c r="E28" s="10"/>
      <c r="F28" s="10"/>
      <c r="G28" s="10"/>
      <c r="H28" s="10"/>
      <c r="I28" s="10"/>
      <c r="J28" s="10"/>
      <c r="U28" s="37"/>
      <c r="V28" s="37"/>
      <c r="W28" s="37"/>
      <c r="X28" s="37"/>
      <c r="Y28" s="37"/>
      <c r="Z28" s="37"/>
      <c r="AA28" s="37"/>
      <c r="AB28" s="37"/>
      <c r="AC28" s="37"/>
      <c r="AD28" s="37"/>
      <c r="AE28" s="37"/>
      <c r="AF28" s="37"/>
    </row>
    <row r="29" spans="1:32" x14ac:dyDescent="0.2">
      <c r="A29" s="10"/>
      <c r="B29" s="10"/>
      <c r="C29" s="10"/>
      <c r="D29" s="10"/>
      <c r="E29" s="10"/>
      <c r="F29" s="10"/>
      <c r="G29" s="10"/>
      <c r="H29" s="10"/>
      <c r="I29" s="10"/>
      <c r="J29" s="10"/>
      <c r="W29" s="37"/>
      <c r="X29" s="37"/>
      <c r="Y29" s="37"/>
      <c r="Z29" s="37"/>
      <c r="AA29" s="37"/>
      <c r="AB29" s="37"/>
      <c r="AC29" s="37"/>
      <c r="AD29" s="37"/>
    </row>
    <row r="30" spans="1:32" s="44" customFormat="1" x14ac:dyDescent="0.2">
      <c r="B30" s="118"/>
      <c r="C30" s="118"/>
      <c r="D30" s="118"/>
      <c r="E30" s="118"/>
      <c r="F30" s="118"/>
      <c r="G30" s="118"/>
    </row>
    <row r="31" spans="1:32" s="44" customFormat="1" x14ac:dyDescent="0.2">
      <c r="B31" s="87"/>
      <c r="C31" s="87"/>
      <c r="D31" s="87"/>
      <c r="E31" s="87"/>
      <c r="F31" s="87"/>
      <c r="G31" s="118"/>
    </row>
    <row r="32" spans="1:32" s="10" customFormat="1" ht="25.5" x14ac:dyDescent="0.2">
      <c r="B32" s="87"/>
      <c r="C32" s="60">
        <v>2014</v>
      </c>
      <c r="D32" s="60">
        <v>2015</v>
      </c>
      <c r="E32" s="61" t="s">
        <v>610</v>
      </c>
      <c r="F32" s="87"/>
      <c r="G32" s="120"/>
    </row>
    <row r="33" spans="2:7" s="10" customFormat="1" x14ac:dyDescent="0.2">
      <c r="B33" s="58" t="s">
        <v>66</v>
      </c>
      <c r="C33" s="62">
        <v>78.31117676021664</v>
      </c>
      <c r="D33" s="62">
        <v>78.881987577639762</v>
      </c>
      <c r="E33" s="63">
        <f t="shared" ref="E33:E48" si="14">IFERROR(D33/C33-1,"-")</f>
        <v>7.2890083004486517E-3</v>
      </c>
      <c r="F33" s="87"/>
      <c r="G33" s="120"/>
    </row>
    <row r="34" spans="2:7" s="10" customFormat="1" x14ac:dyDescent="0.2">
      <c r="B34" s="58" t="s">
        <v>62</v>
      </c>
      <c r="C34" s="62">
        <v>65.107913669064743</v>
      </c>
      <c r="D34" s="62">
        <v>74.336283185840713</v>
      </c>
      <c r="E34" s="63">
        <f t="shared" si="14"/>
        <v>0.14173959810296788</v>
      </c>
      <c r="F34" s="87"/>
      <c r="G34" s="120"/>
    </row>
    <row r="35" spans="2:7" s="10" customFormat="1" x14ac:dyDescent="0.2">
      <c r="B35" s="58" t="s">
        <v>64</v>
      </c>
      <c r="C35" s="62">
        <v>65.03496503496504</v>
      </c>
      <c r="D35" s="62">
        <v>70.682730923694777</v>
      </c>
      <c r="E35" s="63">
        <f t="shared" si="14"/>
        <v>8.6841991622403469E-2</v>
      </c>
      <c r="F35" s="87"/>
      <c r="G35" s="120"/>
    </row>
    <row r="36" spans="2:7" s="10" customFormat="1" x14ac:dyDescent="0.2">
      <c r="B36" s="58" t="s">
        <v>65</v>
      </c>
      <c r="C36" s="62">
        <v>68.035190615835774</v>
      </c>
      <c r="D36" s="62">
        <v>70.056497175141246</v>
      </c>
      <c r="E36" s="63">
        <f t="shared" si="14"/>
        <v>2.9709721410481338E-2</v>
      </c>
      <c r="F36" s="87"/>
      <c r="G36" s="120"/>
    </row>
    <row r="37" spans="2:7" s="10" customFormat="1" x14ac:dyDescent="0.2">
      <c r="B37" s="58" t="s">
        <v>61</v>
      </c>
      <c r="C37" s="62">
        <v>66.742081447963798</v>
      </c>
      <c r="D37" s="62">
        <v>67.241379310344826</v>
      </c>
      <c r="E37" s="63">
        <f t="shared" si="14"/>
        <v>7.4810052600817745E-3</v>
      </c>
      <c r="F37" s="87"/>
      <c r="G37" s="120"/>
    </row>
    <row r="38" spans="2:7" s="10" customFormat="1" x14ac:dyDescent="0.2">
      <c r="B38" s="58" t="s">
        <v>63</v>
      </c>
      <c r="C38" s="62">
        <v>64.532019704433495</v>
      </c>
      <c r="D38" s="62">
        <v>67.219917012448136</v>
      </c>
      <c r="E38" s="63">
        <f t="shared" si="14"/>
        <v>4.1652149124196347E-2</v>
      </c>
      <c r="F38" s="87"/>
      <c r="G38" s="120"/>
    </row>
    <row r="39" spans="2:7" s="10" customFormat="1" x14ac:dyDescent="0.2">
      <c r="B39" s="58" t="s">
        <v>70</v>
      </c>
      <c r="C39" s="62">
        <v>60.581818181818178</v>
      </c>
      <c r="D39" s="62">
        <v>62.7</v>
      </c>
      <c r="E39" s="63">
        <f t="shared" si="14"/>
        <v>3.4963985594237856E-2</v>
      </c>
      <c r="F39" s="87"/>
      <c r="G39" s="120"/>
    </row>
    <row r="40" spans="2:7" s="10" customFormat="1" x14ac:dyDescent="0.2">
      <c r="B40" s="58" t="s">
        <v>68</v>
      </c>
      <c r="C40" s="62">
        <v>64.242424242424249</v>
      </c>
      <c r="D40" s="62">
        <v>62.195121951219512</v>
      </c>
      <c r="E40" s="63">
        <f t="shared" si="14"/>
        <v>-3.1868384721583154E-2</v>
      </c>
      <c r="F40" s="87"/>
      <c r="G40" s="120"/>
    </row>
    <row r="41" spans="2:7" s="10" customFormat="1" x14ac:dyDescent="0.2">
      <c r="B41" s="58" t="s">
        <v>75</v>
      </c>
      <c r="C41" s="62">
        <v>57.855822550831796</v>
      </c>
      <c r="D41" s="62">
        <v>57.834928229665074</v>
      </c>
      <c r="E41" s="63">
        <f t="shared" si="14"/>
        <v>-3.6114465658776407E-4</v>
      </c>
      <c r="F41" s="87"/>
      <c r="G41" s="120"/>
    </row>
    <row r="42" spans="2:7" s="10" customFormat="1" x14ac:dyDescent="0.2">
      <c r="B42" s="58" t="s">
        <v>74</v>
      </c>
      <c r="C42" s="62">
        <v>57.224334600760457</v>
      </c>
      <c r="D42" s="62">
        <v>57.673568818514006</v>
      </c>
      <c r="E42" s="63">
        <f t="shared" si="14"/>
        <v>7.8504052670553826E-3</v>
      </c>
      <c r="F42" s="87"/>
      <c r="G42" s="120"/>
    </row>
    <row r="43" spans="2:7" s="10" customFormat="1" x14ac:dyDescent="0.2">
      <c r="B43" s="58" t="s">
        <v>67</v>
      </c>
      <c r="C43" s="62">
        <v>50</v>
      </c>
      <c r="D43" s="62">
        <v>51.830985915492953</v>
      </c>
      <c r="E43" s="63">
        <f t="shared" si="14"/>
        <v>3.6619718309859106E-2</v>
      </c>
      <c r="F43" s="87"/>
      <c r="G43" s="120"/>
    </row>
    <row r="44" spans="2:7" s="10" customFormat="1" x14ac:dyDescent="0.2">
      <c r="B44" s="58" t="s">
        <v>69</v>
      </c>
      <c r="C44" s="62">
        <v>47.37903225806452</v>
      </c>
      <c r="D44" s="62">
        <v>50.973574408901257</v>
      </c>
      <c r="E44" s="63">
        <f t="shared" si="14"/>
        <v>7.5867783268724232E-2</v>
      </c>
      <c r="F44" s="87"/>
      <c r="G44" s="120"/>
    </row>
    <row r="45" spans="2:7" s="10" customFormat="1" x14ac:dyDescent="0.2">
      <c r="B45" s="58" t="s">
        <v>72</v>
      </c>
      <c r="C45" s="62">
        <v>40.182648401826484</v>
      </c>
      <c r="D45" s="62">
        <v>44.651162790697676</v>
      </c>
      <c r="E45" s="63">
        <f t="shared" si="14"/>
        <v>0.11120507399577173</v>
      </c>
      <c r="F45" s="87"/>
      <c r="G45" s="120"/>
    </row>
    <row r="46" spans="2:7" s="10" customFormat="1" x14ac:dyDescent="0.2">
      <c r="B46" s="58" t="s">
        <v>76</v>
      </c>
      <c r="C46" s="62">
        <v>25.569620253164558</v>
      </c>
      <c r="D46" s="62">
        <v>41.743119266055047</v>
      </c>
      <c r="E46" s="63">
        <f t="shared" si="14"/>
        <v>0.63252793169225163</v>
      </c>
      <c r="F46" s="87"/>
      <c r="G46" s="120"/>
    </row>
    <row r="47" spans="2:7" s="10" customFormat="1" x14ac:dyDescent="0.2">
      <c r="B47" s="58" t="s">
        <v>73</v>
      </c>
      <c r="C47" s="62">
        <v>38.386308068459655</v>
      </c>
      <c r="D47" s="62">
        <v>35.067873303167417</v>
      </c>
      <c r="E47" s="63">
        <f t="shared" si="14"/>
        <v>-8.6448396114937931E-2</v>
      </c>
      <c r="F47" s="87"/>
      <c r="G47" s="120"/>
    </row>
    <row r="48" spans="2:7" s="10" customFormat="1" x14ac:dyDescent="0.2">
      <c r="B48" s="58" t="s">
        <v>71</v>
      </c>
      <c r="C48" s="62">
        <v>32.993197278911566</v>
      </c>
      <c r="D48" s="62">
        <v>33.050847457627121</v>
      </c>
      <c r="E48" s="63">
        <f t="shared" si="14"/>
        <v>1.7473353136467917E-3</v>
      </c>
      <c r="F48" s="87"/>
      <c r="G48" s="120"/>
    </row>
    <row r="49" spans="2:7" s="10" customFormat="1" x14ac:dyDescent="0.2">
      <c r="B49" s="87"/>
      <c r="C49" s="87"/>
      <c r="D49" s="87"/>
      <c r="E49" s="87"/>
      <c r="F49" s="87"/>
      <c r="G49" s="120"/>
    </row>
    <row r="50" spans="2:7" s="10" customFormat="1" x14ac:dyDescent="0.2">
      <c r="B50" s="87"/>
      <c r="C50" s="87"/>
      <c r="D50" s="87"/>
      <c r="E50" s="87"/>
      <c r="F50" s="87"/>
      <c r="G50" s="120"/>
    </row>
    <row r="51" spans="2:7" s="44" customFormat="1" x14ac:dyDescent="0.2"/>
    <row r="52" spans="2:7" s="44" customFormat="1" x14ac:dyDescent="0.2"/>
    <row r="53" spans="2:7" s="44" customFormat="1" x14ac:dyDescent="0.2"/>
    <row r="54" spans="2:7" s="44" customFormat="1" x14ac:dyDescent="0.2"/>
    <row r="55" spans="2:7" s="44" customFormat="1" x14ac:dyDescent="0.2"/>
    <row r="56" spans="2:7" s="44" customFormat="1" x14ac:dyDescent="0.2"/>
    <row r="57" spans="2:7" s="44" customFormat="1" x14ac:dyDescent="0.2"/>
    <row r="58" spans="2:7" s="44" customFormat="1" x14ac:dyDescent="0.2"/>
    <row r="59" spans="2:7" s="44" customFormat="1" x14ac:dyDescent="0.2"/>
    <row r="60" spans="2:7" s="44" customFormat="1" x14ac:dyDescent="0.2"/>
    <row r="61" spans="2:7" s="44" customFormat="1" x14ac:dyDescent="0.2"/>
    <row r="62" spans="2:7" s="44" customFormat="1" x14ac:dyDescent="0.2"/>
    <row r="63" spans="2:7" s="44" customFormat="1" x14ac:dyDescent="0.2"/>
    <row r="64" spans="2:7" s="44" customFormat="1" x14ac:dyDescent="0.2"/>
    <row r="65" s="44" customFormat="1" x14ac:dyDescent="0.2"/>
    <row r="66" s="44" customFormat="1" x14ac:dyDescent="0.2"/>
    <row r="67" s="44" customFormat="1" x14ac:dyDescent="0.2"/>
    <row r="68" s="44" customFormat="1" x14ac:dyDescent="0.2"/>
    <row r="69" s="44" customFormat="1" x14ac:dyDescent="0.2"/>
    <row r="70" s="44" customFormat="1" x14ac:dyDescent="0.2"/>
    <row r="71" s="44" customFormat="1" x14ac:dyDescent="0.2"/>
    <row r="72" s="44" customFormat="1" x14ac:dyDescent="0.2"/>
    <row r="73" s="44" customFormat="1" x14ac:dyDescent="0.2"/>
    <row r="74" s="44" customFormat="1" x14ac:dyDescent="0.2"/>
    <row r="75" s="44" customFormat="1" x14ac:dyDescent="0.2"/>
    <row r="76" s="44" customFormat="1" x14ac:dyDescent="0.2"/>
    <row r="77" s="44" customFormat="1" x14ac:dyDescent="0.2"/>
    <row r="78" s="44" customFormat="1" x14ac:dyDescent="0.2"/>
    <row r="79" s="44" customFormat="1" x14ac:dyDescent="0.2"/>
    <row r="80" s="44" customFormat="1" x14ac:dyDescent="0.2"/>
    <row r="81" s="44" customFormat="1" x14ac:dyDescent="0.2"/>
    <row r="82" s="44" customFormat="1" x14ac:dyDescent="0.2"/>
    <row r="83" s="44" customFormat="1" x14ac:dyDescent="0.2"/>
    <row r="84" s="44" customFormat="1" x14ac:dyDescent="0.2"/>
    <row r="85" s="44" customFormat="1" x14ac:dyDescent="0.2"/>
    <row r="86" s="44" customFormat="1" x14ac:dyDescent="0.2"/>
    <row r="87" s="44" customFormat="1" x14ac:dyDescent="0.2"/>
    <row r="88" s="44" customFormat="1" x14ac:dyDescent="0.2"/>
    <row r="89" s="44" customFormat="1" x14ac:dyDescent="0.2"/>
    <row r="90" s="44" customFormat="1" x14ac:dyDescent="0.2"/>
    <row r="91" s="44" customFormat="1" x14ac:dyDescent="0.2"/>
    <row r="92" s="44" customFormat="1" x14ac:dyDescent="0.2"/>
    <row r="93" s="44" customFormat="1" x14ac:dyDescent="0.2"/>
    <row r="94" s="44" customFormat="1" x14ac:dyDescent="0.2"/>
    <row r="95" s="44" customFormat="1" x14ac:dyDescent="0.2"/>
    <row r="96" s="44" customFormat="1" x14ac:dyDescent="0.2"/>
    <row r="97" s="44" customFormat="1" x14ac:dyDescent="0.2"/>
    <row r="98" s="44" customFormat="1" x14ac:dyDescent="0.2"/>
    <row r="99" s="44" customFormat="1" x14ac:dyDescent="0.2"/>
    <row r="100" s="44" customFormat="1" x14ac:dyDescent="0.2"/>
    <row r="101" s="44" customFormat="1" x14ac:dyDescent="0.2"/>
    <row r="102" s="44" customFormat="1" x14ac:dyDescent="0.2"/>
    <row r="103" s="44" customFormat="1" x14ac:dyDescent="0.2"/>
    <row r="104" s="44" customFormat="1" x14ac:dyDescent="0.2"/>
    <row r="105" s="44" customFormat="1" x14ac:dyDescent="0.2"/>
    <row r="106" s="44" customFormat="1" x14ac:dyDescent="0.2"/>
    <row r="107" s="44" customFormat="1" x14ac:dyDescent="0.2"/>
    <row r="108" s="44" customFormat="1" x14ac:dyDescent="0.2"/>
    <row r="109" s="44" customFormat="1" x14ac:dyDescent="0.2"/>
    <row r="110" s="44" customFormat="1" x14ac:dyDescent="0.2"/>
    <row r="111" s="44" customFormat="1" x14ac:dyDescent="0.2"/>
    <row r="112" s="44" customFormat="1" x14ac:dyDescent="0.2"/>
    <row r="113" s="44" customFormat="1" x14ac:dyDescent="0.2"/>
    <row r="114" s="44" customFormat="1" x14ac:dyDescent="0.2"/>
    <row r="115" s="44" customFormat="1" x14ac:dyDescent="0.2"/>
    <row r="116" s="44" customFormat="1" x14ac:dyDescent="0.2"/>
    <row r="117" s="44" customFormat="1" x14ac:dyDescent="0.2"/>
    <row r="118" s="44" customFormat="1" x14ac:dyDescent="0.2"/>
    <row r="119" s="44" customFormat="1" x14ac:dyDescent="0.2"/>
    <row r="120" s="44" customFormat="1" x14ac:dyDescent="0.2"/>
    <row r="121" s="44" customFormat="1" x14ac:dyDescent="0.2"/>
    <row r="122" s="44" customFormat="1" x14ac:dyDescent="0.2"/>
    <row r="123" s="44" customFormat="1" x14ac:dyDescent="0.2"/>
    <row r="124" s="44" customFormat="1" x14ac:dyDescent="0.2"/>
    <row r="125" s="44" customFormat="1" x14ac:dyDescent="0.2"/>
    <row r="126" s="44" customFormat="1" x14ac:dyDescent="0.2"/>
    <row r="127" s="44" customFormat="1" x14ac:dyDescent="0.2"/>
    <row r="128" s="44" customFormat="1" x14ac:dyDescent="0.2"/>
    <row r="129" s="44" customFormat="1" x14ac:dyDescent="0.2"/>
    <row r="130" s="44" customFormat="1" x14ac:dyDescent="0.2"/>
    <row r="131" s="44" customFormat="1" x14ac:dyDescent="0.2"/>
    <row r="132" s="44" customFormat="1" x14ac:dyDescent="0.2"/>
    <row r="133" s="44" customFormat="1" x14ac:dyDescent="0.2"/>
    <row r="134" s="44" customFormat="1" x14ac:dyDescent="0.2"/>
    <row r="135" s="44" customFormat="1" x14ac:dyDescent="0.2"/>
    <row r="136" s="44" customFormat="1" x14ac:dyDescent="0.2"/>
    <row r="137" s="44" customFormat="1" x14ac:dyDescent="0.2"/>
    <row r="138" s="44" customFormat="1" x14ac:dyDescent="0.2"/>
    <row r="139" s="44" customFormat="1" x14ac:dyDescent="0.2"/>
    <row r="140" s="44" customFormat="1" x14ac:dyDescent="0.2"/>
    <row r="141" s="44" customFormat="1" x14ac:dyDescent="0.2"/>
    <row r="142" s="44" customFormat="1" x14ac:dyDescent="0.2"/>
    <row r="143" s="44" customFormat="1" x14ac:dyDescent="0.2"/>
    <row r="144" s="44" customFormat="1" x14ac:dyDescent="0.2"/>
    <row r="145" s="44" customFormat="1" x14ac:dyDescent="0.2"/>
    <row r="146" s="44" customFormat="1" x14ac:dyDescent="0.2"/>
    <row r="147" s="44" customFormat="1" x14ac:dyDescent="0.2"/>
    <row r="148" s="44" customFormat="1" x14ac:dyDescent="0.2"/>
    <row r="149" s="44" customFormat="1" x14ac:dyDescent="0.2"/>
    <row r="150" s="44" customFormat="1" x14ac:dyDescent="0.2"/>
    <row r="151" s="44" customFormat="1" x14ac:dyDescent="0.2"/>
    <row r="152" s="44" customFormat="1" x14ac:dyDescent="0.2"/>
    <row r="153" s="44" customFormat="1" x14ac:dyDescent="0.2"/>
    <row r="154" s="44" customFormat="1" x14ac:dyDescent="0.2"/>
    <row r="155" s="44" customFormat="1" x14ac:dyDescent="0.2"/>
    <row r="156" s="44" customFormat="1" x14ac:dyDescent="0.2"/>
    <row r="157" s="44" customFormat="1" x14ac:dyDescent="0.2"/>
    <row r="158" s="44" customFormat="1" x14ac:dyDescent="0.2"/>
    <row r="159" s="44" customFormat="1" x14ac:dyDescent="0.2"/>
    <row r="160" s="44" customFormat="1" x14ac:dyDescent="0.2"/>
    <row r="161" s="44" customFormat="1" x14ac:dyDescent="0.2"/>
    <row r="162" s="44" customFormat="1" x14ac:dyDescent="0.2"/>
    <row r="163" s="44" customFormat="1" x14ac:dyDescent="0.2"/>
    <row r="164" s="44" customFormat="1" x14ac:dyDescent="0.2"/>
    <row r="165" s="44" customFormat="1" x14ac:dyDescent="0.2"/>
    <row r="166" s="44" customFormat="1" x14ac:dyDescent="0.2"/>
    <row r="167" s="44" customFormat="1" x14ac:dyDescent="0.2"/>
    <row r="168" s="44" customFormat="1" x14ac:dyDescent="0.2"/>
    <row r="169" s="44" customFormat="1" x14ac:dyDescent="0.2"/>
    <row r="170" s="44" customFormat="1" x14ac:dyDescent="0.2"/>
    <row r="171" s="44" customFormat="1" x14ac:dyDescent="0.2"/>
    <row r="172" s="44" customFormat="1" x14ac:dyDescent="0.2"/>
    <row r="173" s="44" customFormat="1" x14ac:dyDescent="0.2"/>
    <row r="174" s="44" customFormat="1" x14ac:dyDescent="0.2"/>
    <row r="175" s="44" customFormat="1" x14ac:dyDescent="0.2"/>
    <row r="176" s="44" customFormat="1" x14ac:dyDescent="0.2"/>
    <row r="177" s="44" customFormat="1" x14ac:dyDescent="0.2"/>
    <row r="178" s="44" customFormat="1" x14ac:dyDescent="0.2"/>
    <row r="179" s="44" customFormat="1" x14ac:dyDescent="0.2"/>
    <row r="180" s="44" customFormat="1" x14ac:dyDescent="0.2"/>
    <row r="181" s="44" customFormat="1" x14ac:dyDescent="0.2"/>
    <row r="182" s="44" customFormat="1" x14ac:dyDescent="0.2"/>
    <row r="183" s="44" customFormat="1" x14ac:dyDescent="0.2"/>
    <row r="184" s="44" customFormat="1" x14ac:dyDescent="0.2"/>
    <row r="185" s="44" customFormat="1" x14ac:dyDescent="0.2"/>
    <row r="186" s="44" customFormat="1" x14ac:dyDescent="0.2"/>
    <row r="187" s="44" customFormat="1" x14ac:dyDescent="0.2"/>
    <row r="188" s="44" customFormat="1" x14ac:dyDescent="0.2"/>
    <row r="189" s="44" customFormat="1" x14ac:dyDescent="0.2"/>
    <row r="190" s="44" customFormat="1" x14ac:dyDescent="0.2"/>
    <row r="191" s="44" customFormat="1" x14ac:dyDescent="0.2"/>
    <row r="192" s="44" customFormat="1" x14ac:dyDescent="0.2"/>
    <row r="193" s="44" customFormat="1" x14ac:dyDescent="0.2"/>
    <row r="194" s="44" customFormat="1" x14ac:dyDescent="0.2"/>
    <row r="195" s="44" customFormat="1" x14ac:dyDescent="0.2"/>
    <row r="196" s="44" customFormat="1" x14ac:dyDescent="0.2"/>
    <row r="197" s="44" customFormat="1" x14ac:dyDescent="0.2"/>
    <row r="198" s="44" customFormat="1" x14ac:dyDescent="0.2"/>
    <row r="199" s="44" customFormat="1" x14ac:dyDescent="0.2"/>
    <row r="200" s="44" customFormat="1" x14ac:dyDescent="0.2"/>
    <row r="201" s="44" customFormat="1" x14ac:dyDescent="0.2"/>
    <row r="202" s="44" customFormat="1" x14ac:dyDescent="0.2"/>
    <row r="203" s="44" customFormat="1" x14ac:dyDescent="0.2"/>
    <row r="204" s="44" customFormat="1" x14ac:dyDescent="0.2"/>
    <row r="205" s="44" customFormat="1" x14ac:dyDescent="0.2"/>
    <row r="206" s="44" customFormat="1" x14ac:dyDescent="0.2"/>
    <row r="207" s="44" customFormat="1" x14ac:dyDescent="0.2"/>
    <row r="208" s="44" customFormat="1" x14ac:dyDescent="0.2"/>
    <row r="209" s="44" customFormat="1" x14ac:dyDescent="0.2"/>
    <row r="210" s="44" customFormat="1" x14ac:dyDescent="0.2"/>
    <row r="211" s="44" customFormat="1" x14ac:dyDescent="0.2"/>
    <row r="212" s="44" customFormat="1" x14ac:dyDescent="0.2"/>
    <row r="213" s="44" customFormat="1" x14ac:dyDescent="0.2"/>
  </sheetData>
  <sortState ref="A33:AF48">
    <sortCondition descending="1" ref="D33:D48"/>
  </sortState>
  <mergeCells count="17">
    <mergeCell ref="B24:AF24"/>
    <mergeCell ref="U5:V5"/>
    <mergeCell ref="W5:X5"/>
    <mergeCell ref="Y5:Z5"/>
    <mergeCell ref="AA5:AB5"/>
    <mergeCell ref="AC5:AD5"/>
    <mergeCell ref="AE5:AF5"/>
    <mergeCell ref="B3:AF3"/>
    <mergeCell ref="C5:D5"/>
    <mergeCell ref="E5:F5"/>
    <mergeCell ref="G5:H5"/>
    <mergeCell ref="I5:J5"/>
    <mergeCell ref="K5:L5"/>
    <mergeCell ref="M5:N5"/>
    <mergeCell ref="O5:P5"/>
    <mergeCell ref="Q5:R5"/>
    <mergeCell ref="S5:T5"/>
  </mergeCells>
  <conditionalFormatting sqref="B7:AF22">
    <cfRule type="expression" dxfId="46" priority="1">
      <formula>$B7="Todos los países"</formula>
    </cfRule>
  </conditionalFormatting>
  <pageMargins left="3.937007874015748E-2" right="3.937007874015748E-2" top="1.3779527559055118" bottom="0.35433070866141736" header="0.11811023622047245" footer="0.11811023622047245"/>
  <pageSetup paperSize="9" scale="55" fitToWidth="2" pageOrder="overThenDown" orientation="landscape" cellComments="atEnd" r:id="rId1"/>
  <headerFooter scaleWithDoc="0" alignWithMargins="0">
    <oddHeader>&amp;L&amp;G
&amp;"Arial,Negrita"&amp;12&amp;K00-047Nivel de fidelidad: porcentaje de repetición de visitas a Tenerife según mercados (%)</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F7FF81DB-4E5C-430E-B69D-7BFC2A1C6414}">
            <xm:f>$B7='[Plantilla Análisis de las Encuestas periodos 2016.xlsm]Edad (c)'!#REF!</xm:f>
            <x14:dxf>
              <font>
                <color theme="6"/>
              </font>
            </x14:dxf>
          </x14:cfRule>
          <xm:sqref>B7:AF22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pageSetUpPr fitToPage="1"/>
  </sheetPr>
  <dimension ref="A1:U51"/>
  <sheetViews>
    <sheetView showGridLines="0" zoomScaleNormal="100" workbookViewId="0"/>
  </sheetViews>
  <sheetFormatPr baseColWidth="10" defaultColWidth="9.42578125" defaultRowHeight="12.75" x14ac:dyDescent="0.2"/>
  <cols>
    <col min="1" max="1" width="16.28515625" customWidth="1"/>
    <col min="2" max="2" width="18.140625" customWidth="1"/>
    <col min="3" max="3" width="7.140625" bestFit="1" customWidth="1"/>
    <col min="4" max="4" width="8.5703125" bestFit="1" customWidth="1"/>
    <col min="5" max="5" width="7.7109375" customWidth="1"/>
    <col min="6" max="6" width="8.7109375" customWidth="1"/>
    <col min="7" max="7" width="7.7109375" customWidth="1"/>
    <col min="8" max="8" width="8.85546875" customWidth="1"/>
    <col min="9" max="9" width="7.7109375" customWidth="1"/>
    <col min="10" max="10" width="8.85546875" customWidth="1"/>
    <col min="11" max="11" width="7.7109375" customWidth="1"/>
    <col min="12" max="14" width="8.85546875" customWidth="1"/>
    <col min="15" max="15" width="7.7109375" customWidth="1"/>
    <col min="16" max="16" width="8.7109375" customWidth="1"/>
    <col min="17" max="17" width="7.7109375" customWidth="1"/>
    <col min="18" max="18" width="8.85546875" customWidth="1"/>
    <col min="19" max="19" width="7.7109375" customWidth="1"/>
    <col min="20" max="20" width="8.85546875" customWidth="1"/>
    <col min="21" max="21" width="7.7109375" customWidth="1"/>
    <col min="22" max="22" width="10.85546875" bestFit="1" customWidth="1"/>
  </cols>
  <sheetData>
    <row r="1" spans="1:20" x14ac:dyDescent="0.2">
      <c r="A1" s="10"/>
    </row>
    <row r="2" spans="1:20" ht="77.25" customHeight="1" x14ac:dyDescent="0.2"/>
    <row r="3" spans="1:20" ht="21.75" customHeight="1" thickBot="1" x14ac:dyDescent="0.25">
      <c r="B3" s="308" t="s">
        <v>140</v>
      </c>
      <c r="C3" s="308"/>
      <c r="D3" s="308"/>
      <c r="E3" s="308"/>
      <c r="F3" s="308"/>
      <c r="G3" s="308"/>
      <c r="H3" s="308"/>
      <c r="I3" s="308"/>
      <c r="J3" s="308"/>
      <c r="K3" s="308"/>
      <c r="L3" s="308"/>
      <c r="M3" s="308"/>
      <c r="N3" s="308"/>
      <c r="O3" s="308"/>
      <c r="P3" s="308"/>
      <c r="Q3" s="308"/>
      <c r="R3" s="308"/>
      <c r="S3" s="308"/>
      <c r="T3" s="308"/>
    </row>
    <row r="4" spans="1:20" s="11" customFormat="1" ht="6" customHeight="1" x14ac:dyDescent="0.2">
      <c r="B4" s="41"/>
      <c r="C4" s="41"/>
      <c r="D4" s="41"/>
      <c r="E4" s="42"/>
      <c r="F4" s="42"/>
      <c r="G4" s="42"/>
      <c r="H4" s="42"/>
      <c r="I4" s="42"/>
      <c r="J4" s="42"/>
      <c r="K4" s="42"/>
      <c r="L4" s="42"/>
      <c r="M4" s="42"/>
      <c r="N4" s="42"/>
      <c r="O4" s="43"/>
      <c r="P4" s="43"/>
      <c r="Q4" s="43"/>
      <c r="R4" s="43"/>
      <c r="S4" s="43"/>
      <c r="T4" s="43"/>
    </row>
    <row r="5" spans="1:20" ht="31.5" customHeight="1" x14ac:dyDescent="0.2">
      <c r="B5" s="100"/>
      <c r="C5" s="319">
        <v>2011</v>
      </c>
      <c r="D5" s="320"/>
      <c r="E5" s="319">
        <v>2012</v>
      </c>
      <c r="F5" s="320"/>
      <c r="G5" s="319">
        <v>2013</v>
      </c>
      <c r="H5" s="320"/>
      <c r="I5" s="319">
        <v>2014</v>
      </c>
      <c r="J5" s="320"/>
      <c r="K5" s="321">
        <v>2015</v>
      </c>
      <c r="L5" s="322"/>
      <c r="M5" s="323" t="s">
        <v>413</v>
      </c>
      <c r="N5" s="324"/>
      <c r="O5" s="323" t="s">
        <v>608</v>
      </c>
      <c r="P5" s="324"/>
      <c r="Q5" s="323" t="s">
        <v>609</v>
      </c>
      <c r="R5" s="324"/>
      <c r="S5" s="323" t="s">
        <v>610</v>
      </c>
      <c r="T5" s="324"/>
    </row>
    <row r="6" spans="1:20" x14ac:dyDescent="0.2">
      <c r="B6" s="100"/>
      <c r="C6" s="108" t="s">
        <v>138</v>
      </c>
      <c r="D6" s="109" t="s">
        <v>139</v>
      </c>
      <c r="E6" s="108" t="s">
        <v>138</v>
      </c>
      <c r="F6" s="109" t="s">
        <v>139</v>
      </c>
      <c r="G6" s="108" t="s">
        <v>138</v>
      </c>
      <c r="H6" s="109" t="s">
        <v>139</v>
      </c>
      <c r="I6" s="108" t="s">
        <v>138</v>
      </c>
      <c r="J6" s="109" t="s">
        <v>139</v>
      </c>
      <c r="K6" s="110" t="s">
        <v>138</v>
      </c>
      <c r="L6" s="111" t="s">
        <v>139</v>
      </c>
      <c r="M6" s="112" t="s">
        <v>138</v>
      </c>
      <c r="N6" s="113" t="s">
        <v>139</v>
      </c>
      <c r="O6" s="112" t="s">
        <v>138</v>
      </c>
      <c r="P6" s="113" t="s">
        <v>139</v>
      </c>
      <c r="Q6" s="112" t="s">
        <v>138</v>
      </c>
      <c r="R6" s="113" t="s">
        <v>139</v>
      </c>
      <c r="S6" s="112" t="s">
        <v>138</v>
      </c>
      <c r="T6" s="113" t="s">
        <v>139</v>
      </c>
    </row>
    <row r="7" spans="1:20" ht="15" customHeight="1" x14ac:dyDescent="0.2">
      <c r="B7" s="20" t="s">
        <v>62</v>
      </c>
      <c r="C7" s="114">
        <v>61.111111111111114</v>
      </c>
      <c r="D7" s="115">
        <v>36.324786324786324</v>
      </c>
      <c r="E7" s="114">
        <v>57.261410788381745</v>
      </c>
      <c r="F7" s="115">
        <v>41.078838174273862</v>
      </c>
      <c r="G7" s="114">
        <v>55.281690140845072</v>
      </c>
      <c r="H7" s="115">
        <v>43.309859154929576</v>
      </c>
      <c r="I7" s="114">
        <v>49.280575539568346</v>
      </c>
      <c r="J7" s="115">
        <v>47.482014388489212</v>
      </c>
      <c r="K7" s="114">
        <v>35.398230088495573</v>
      </c>
      <c r="L7" s="115">
        <v>61.946902654867252</v>
      </c>
      <c r="M7" s="116">
        <f t="shared" ref="M7:M22" si="0">IFERROR(E7/C7-1,"-")</f>
        <v>-6.2995096190116895E-2</v>
      </c>
      <c r="N7" s="117">
        <f t="shared" ref="N7:N22" si="1">IFERROR(F7/D7-1,"-")</f>
        <v>0.13087625091530408</v>
      </c>
      <c r="O7" s="116">
        <f t="shared" ref="O7:O22" si="2">IFERROR(G7/E7-1,"-")</f>
        <v>-3.4573382322923063E-2</v>
      </c>
      <c r="P7" s="117">
        <f t="shared" ref="P7:P22" si="3">IFERROR(H7/F7-1,"-")</f>
        <v>5.4310712761416857E-2</v>
      </c>
      <c r="Q7" s="116">
        <f t="shared" ref="Q7:Q22" si="4">IFERROR(I7/G7-1,"-")</f>
        <v>-0.10855519406131142</v>
      </c>
      <c r="R7" s="117">
        <f t="shared" ref="R7:R22" si="5">IFERROR(J7/H7-1,"-")</f>
        <v>9.633268994560451E-2</v>
      </c>
      <c r="S7" s="116">
        <f t="shared" ref="S7:S22" si="6">IFERROR(K7/I7-1,"-")</f>
        <v>-0.28170014856921388</v>
      </c>
      <c r="T7" s="117">
        <f t="shared" ref="T7:T22" si="7">IFERROR(L7/J7-1,"-")</f>
        <v>0.30463931348887074</v>
      </c>
    </row>
    <row r="8" spans="1:20" ht="15" customHeight="1" x14ac:dyDescent="0.2">
      <c r="B8" s="20" t="s">
        <v>66</v>
      </c>
      <c r="C8" s="114">
        <v>42.479879275653921</v>
      </c>
      <c r="D8" s="115">
        <v>55.357142857142854</v>
      </c>
      <c r="E8" s="114">
        <v>39.292126186201592</v>
      </c>
      <c r="F8" s="115">
        <v>58.502180046165684</v>
      </c>
      <c r="G8" s="114">
        <v>42.170503415127754</v>
      </c>
      <c r="H8" s="115">
        <v>55.173286111813809</v>
      </c>
      <c r="I8" s="114">
        <v>38.404726735598224</v>
      </c>
      <c r="J8" s="115">
        <v>58.247168882323976</v>
      </c>
      <c r="K8" s="114">
        <v>36.407071189679883</v>
      </c>
      <c r="L8" s="115">
        <v>59.483994266602956</v>
      </c>
      <c r="M8" s="116">
        <f t="shared" si="0"/>
        <v>-7.5041481845248392E-2</v>
      </c>
      <c r="N8" s="117">
        <f t="shared" si="1"/>
        <v>5.6813575027509167E-2</v>
      </c>
      <c r="O8" s="116">
        <f t="shared" si="2"/>
        <v>7.3255827777957583E-2</v>
      </c>
      <c r="P8" s="117">
        <f t="shared" si="3"/>
        <v>-5.6902049320639914E-2</v>
      </c>
      <c r="Q8" s="116">
        <f t="shared" si="4"/>
        <v>-8.9298831518777599E-2</v>
      </c>
      <c r="R8" s="117">
        <f t="shared" si="5"/>
        <v>5.5713244345835244E-2</v>
      </c>
      <c r="S8" s="116">
        <f t="shared" si="6"/>
        <v>-5.2015877099489183E-2</v>
      </c>
      <c r="T8" s="117">
        <f t="shared" si="7"/>
        <v>2.1234085845060147E-2</v>
      </c>
    </row>
    <row r="9" spans="1:20" ht="15" customHeight="1" x14ac:dyDescent="0.2">
      <c r="B9" s="20" t="s">
        <v>65</v>
      </c>
      <c r="C9" s="114">
        <v>53.105590062111801</v>
      </c>
      <c r="D9" s="115">
        <v>44.409937888198755</v>
      </c>
      <c r="E9" s="114">
        <v>48.680351906158357</v>
      </c>
      <c r="F9" s="115">
        <v>48.387096774193552</v>
      </c>
      <c r="G9" s="114">
        <v>53.773584905660378</v>
      </c>
      <c r="H9" s="115">
        <v>42.767295597484278</v>
      </c>
      <c r="I9" s="114">
        <v>45.161290322580648</v>
      </c>
      <c r="J9" s="115">
        <v>52.199413489736074</v>
      </c>
      <c r="K9" s="114">
        <v>41.525423728813557</v>
      </c>
      <c r="L9" s="115">
        <v>56.497175141242941</v>
      </c>
      <c r="M9" s="116">
        <f t="shared" si="0"/>
        <v>-8.3329045977602823E-2</v>
      </c>
      <c r="N9" s="117">
        <f t="shared" si="1"/>
        <v>8.9555605684638051E-2</v>
      </c>
      <c r="O9" s="116">
        <f t="shared" si="2"/>
        <v>0.10462605137531256</v>
      </c>
      <c r="P9" s="117">
        <f t="shared" si="3"/>
        <v>-0.11614255765199166</v>
      </c>
      <c r="Q9" s="116">
        <f t="shared" si="4"/>
        <v>-0.16015846066779849</v>
      </c>
      <c r="R9" s="117">
        <f t="shared" si="5"/>
        <v>0.22054510953941708</v>
      </c>
      <c r="S9" s="116">
        <f t="shared" si="6"/>
        <v>-8.0508474576271305E-2</v>
      </c>
      <c r="T9" s="117">
        <f t="shared" si="7"/>
        <v>8.2333523773249429E-2</v>
      </c>
    </row>
    <row r="10" spans="1:20" ht="15" customHeight="1" x14ac:dyDescent="0.2">
      <c r="B10" s="20" t="s">
        <v>64</v>
      </c>
      <c r="C10" s="114">
        <v>63.855421686746986</v>
      </c>
      <c r="D10" s="115">
        <v>31.927710843373493</v>
      </c>
      <c r="E10" s="114">
        <v>55.925925925925924</v>
      </c>
      <c r="F10" s="115">
        <v>42.592592592592595</v>
      </c>
      <c r="G10" s="114">
        <v>57.194244604316545</v>
      </c>
      <c r="H10" s="115">
        <v>41.366906474820141</v>
      </c>
      <c r="I10" s="114">
        <v>54.195804195804193</v>
      </c>
      <c r="J10" s="115">
        <v>44.755244755244753</v>
      </c>
      <c r="K10" s="114">
        <v>48.594377510040161</v>
      </c>
      <c r="L10" s="115">
        <v>48.594377510040161</v>
      </c>
      <c r="M10" s="116">
        <f t="shared" si="0"/>
        <v>-0.12417889587700914</v>
      </c>
      <c r="N10" s="117">
        <f t="shared" si="1"/>
        <v>0.33403214535290027</v>
      </c>
      <c r="O10" s="116">
        <f t="shared" si="2"/>
        <v>2.2678545904997849E-2</v>
      </c>
      <c r="P10" s="117">
        <f t="shared" si="3"/>
        <v>-2.8776978417266341E-2</v>
      </c>
      <c r="Q10" s="116">
        <f t="shared" si="4"/>
        <v>-5.2425561859524183E-2</v>
      </c>
      <c r="R10" s="117">
        <f t="shared" si="5"/>
        <v>8.1909394952873305E-2</v>
      </c>
      <c r="S10" s="116">
        <f t="shared" si="6"/>
        <v>-0.10335535691151698</v>
      </c>
      <c r="T10" s="117">
        <f t="shared" si="7"/>
        <v>8.578062248995999E-2</v>
      </c>
    </row>
    <row r="11" spans="1:20" ht="15" customHeight="1" x14ac:dyDescent="0.2">
      <c r="B11" s="20" t="s">
        <v>63</v>
      </c>
      <c r="C11" s="114">
        <v>61.802575107296136</v>
      </c>
      <c r="D11" s="115">
        <v>34.763948497854081</v>
      </c>
      <c r="E11" s="114">
        <v>55.309734513274336</v>
      </c>
      <c r="F11" s="115">
        <v>42.920353982300888</v>
      </c>
      <c r="G11" s="114">
        <v>59.534883720930232</v>
      </c>
      <c r="H11" s="115">
        <v>38.139534883720927</v>
      </c>
      <c r="I11" s="114">
        <v>55.665024630541872</v>
      </c>
      <c r="J11" s="115">
        <v>40.88669950738916</v>
      </c>
      <c r="K11" s="114">
        <v>47.717842323651453</v>
      </c>
      <c r="L11" s="115">
        <v>48.54771784232365</v>
      </c>
      <c r="M11" s="116">
        <f t="shared" si="0"/>
        <v>-0.10505776794493604</v>
      </c>
      <c r="N11" s="117">
        <f t="shared" si="1"/>
        <v>0.23462252813285267</v>
      </c>
      <c r="O11" s="116">
        <f t="shared" si="2"/>
        <v>7.6390697674418639E-2</v>
      </c>
      <c r="P11" s="117">
        <f t="shared" si="3"/>
        <v>-0.11138815631743004</v>
      </c>
      <c r="Q11" s="116">
        <f t="shared" si="4"/>
        <v>-6.5001539408866993E-2</v>
      </c>
      <c r="R11" s="117">
        <f t="shared" si="5"/>
        <v>7.202931635227694E-2</v>
      </c>
      <c r="S11" s="116">
        <f t="shared" si="6"/>
        <v>-0.14276796533617298</v>
      </c>
      <c r="T11" s="117">
        <f t="shared" si="7"/>
        <v>0.18737189421586775</v>
      </c>
    </row>
    <row r="12" spans="1:20" ht="15" customHeight="1" x14ac:dyDescent="0.2">
      <c r="B12" s="20" t="s">
        <v>68</v>
      </c>
      <c r="C12" s="114">
        <v>54.143646408839778</v>
      </c>
      <c r="D12" s="115">
        <v>43.646408839779006</v>
      </c>
      <c r="E12" s="114">
        <v>50.898203592814369</v>
      </c>
      <c r="F12" s="115">
        <v>46.706586826347305</v>
      </c>
      <c r="G12" s="114">
        <v>48.235294117647058</v>
      </c>
      <c r="H12" s="115">
        <v>48.235294117647058</v>
      </c>
      <c r="I12" s="114">
        <v>48.484848484848484</v>
      </c>
      <c r="J12" s="115">
        <v>46.666666666666664</v>
      </c>
      <c r="K12" s="114">
        <v>46.951219512195117</v>
      </c>
      <c r="L12" s="115">
        <v>48.170731707317074</v>
      </c>
      <c r="M12" s="116">
        <f t="shared" si="0"/>
        <v>-5.9941341806183601E-2</v>
      </c>
      <c r="N12" s="117">
        <f t="shared" si="1"/>
        <v>7.0112938679602888E-2</v>
      </c>
      <c r="O12" s="116">
        <f t="shared" si="2"/>
        <v>-5.2318339100346001E-2</v>
      </c>
      <c r="P12" s="117">
        <f t="shared" si="3"/>
        <v>3.2730015082956143E-2</v>
      </c>
      <c r="Q12" s="116">
        <f t="shared" si="4"/>
        <v>5.1736881005173263E-3</v>
      </c>
      <c r="R12" s="117">
        <f t="shared" si="5"/>
        <v>-3.2520325203252098E-2</v>
      </c>
      <c r="S12" s="116">
        <f t="shared" si="6"/>
        <v>-3.1631097560975707E-2</v>
      </c>
      <c r="T12" s="117">
        <f t="shared" si="7"/>
        <v>3.2229965156794549E-2</v>
      </c>
    </row>
    <row r="13" spans="1:20" ht="15" customHeight="1" x14ac:dyDescent="0.2">
      <c r="B13" s="20" t="s">
        <v>61</v>
      </c>
      <c r="C13" s="114">
        <v>66.101694915254242</v>
      </c>
      <c r="D13" s="115">
        <v>31.92090395480226</v>
      </c>
      <c r="E13" s="114">
        <v>57.560975609756099</v>
      </c>
      <c r="F13" s="115">
        <v>39.512195121951223</v>
      </c>
      <c r="G13" s="114">
        <v>66.592920353982308</v>
      </c>
      <c r="H13" s="115">
        <v>31.63716814159292</v>
      </c>
      <c r="I13" s="114">
        <v>55.882352941176471</v>
      </c>
      <c r="J13" s="115">
        <v>39.140271493212673</v>
      </c>
      <c r="K13" s="114">
        <v>50.738916256157637</v>
      </c>
      <c r="L13" s="115">
        <v>45.566502463054185</v>
      </c>
      <c r="M13" s="116">
        <f t="shared" si="0"/>
        <v>-0.12920575359599751</v>
      </c>
      <c r="N13" s="117">
        <f t="shared" si="1"/>
        <v>0.23781567019210037</v>
      </c>
      <c r="O13" s="116">
        <f t="shared" si="2"/>
        <v>0.1569109044547774</v>
      </c>
      <c r="P13" s="117">
        <f t="shared" si="3"/>
        <v>-0.19930623839178419</v>
      </c>
      <c r="Q13" s="116">
        <f t="shared" si="4"/>
        <v>-0.16083642759429362</v>
      </c>
      <c r="R13" s="117">
        <f t="shared" si="5"/>
        <v>0.23716102901623271</v>
      </c>
      <c r="S13" s="116">
        <f t="shared" si="6"/>
        <v>-9.2040445942442317E-2</v>
      </c>
      <c r="T13" s="117">
        <f t="shared" si="7"/>
        <v>0.16418462940288725</v>
      </c>
    </row>
    <row r="14" spans="1:20" ht="15" customHeight="1" x14ac:dyDescent="0.2">
      <c r="B14" s="20" t="s">
        <v>70</v>
      </c>
      <c r="C14" s="114">
        <v>59.236363636363635</v>
      </c>
      <c r="D14" s="115">
        <v>38.281818181818181</v>
      </c>
      <c r="E14" s="114">
        <v>57.590909090909093</v>
      </c>
      <c r="F14" s="115">
        <v>40.354545454545452</v>
      </c>
      <c r="G14" s="114">
        <v>58.718181818181819</v>
      </c>
      <c r="H14" s="115">
        <v>38.836363636363636</v>
      </c>
      <c r="I14" s="114">
        <v>55.563636363636363</v>
      </c>
      <c r="J14" s="115">
        <v>41.663636363636364</v>
      </c>
      <c r="K14" s="114">
        <v>52.418181818181822</v>
      </c>
      <c r="L14" s="115">
        <v>44.345454545454544</v>
      </c>
      <c r="M14" s="116">
        <f t="shared" si="0"/>
        <v>-2.7777777777777679E-2</v>
      </c>
      <c r="N14" s="117">
        <f t="shared" si="1"/>
        <v>5.4143908810258878E-2</v>
      </c>
      <c r="O14" s="116">
        <f t="shared" si="2"/>
        <v>1.9573796369376506E-2</v>
      </c>
      <c r="P14" s="117">
        <f t="shared" si="3"/>
        <v>-3.7621085830141898E-2</v>
      </c>
      <c r="Q14" s="116">
        <f t="shared" si="4"/>
        <v>-5.3723486607834103E-2</v>
      </c>
      <c r="R14" s="117">
        <f t="shared" si="5"/>
        <v>7.2799625468164875E-2</v>
      </c>
      <c r="S14" s="116">
        <f t="shared" si="6"/>
        <v>-5.6609947643978975E-2</v>
      </c>
      <c r="T14" s="117">
        <f t="shared" si="7"/>
        <v>6.4368317695832289E-2</v>
      </c>
    </row>
    <row r="15" spans="1:20" ht="15" customHeight="1" x14ac:dyDescent="0.2">
      <c r="B15" s="20" t="s">
        <v>67</v>
      </c>
      <c r="C15" s="114">
        <v>67.213114754098356</v>
      </c>
      <c r="D15" s="115">
        <v>29.781420765027324</v>
      </c>
      <c r="E15" s="114">
        <v>70.430107526881727</v>
      </c>
      <c r="F15" s="115">
        <v>26.881720430107528</v>
      </c>
      <c r="G15" s="114">
        <v>73.599999999999994</v>
      </c>
      <c r="H15" s="115">
        <v>24.8</v>
      </c>
      <c r="I15" s="114">
        <v>64.024390243902445</v>
      </c>
      <c r="J15" s="115">
        <v>34.756097560975611</v>
      </c>
      <c r="K15" s="114">
        <v>60</v>
      </c>
      <c r="L15" s="115">
        <v>36.901408450704224</v>
      </c>
      <c r="M15" s="116">
        <f t="shared" si="0"/>
        <v>4.786257539994776E-2</v>
      </c>
      <c r="N15" s="117">
        <f t="shared" si="1"/>
        <v>-9.7366084640426176E-2</v>
      </c>
      <c r="O15" s="116">
        <f t="shared" si="2"/>
        <v>4.5007633587786033E-2</v>
      </c>
      <c r="P15" s="117">
        <f t="shared" si="3"/>
        <v>-7.7439999999999953E-2</v>
      </c>
      <c r="Q15" s="116">
        <f t="shared" si="4"/>
        <v>-0.13010339342523847</v>
      </c>
      <c r="R15" s="117">
        <f t="shared" si="5"/>
        <v>0.40145554681353257</v>
      </c>
      <c r="S15" s="116">
        <f t="shared" si="6"/>
        <v>-6.2857142857142945E-2</v>
      </c>
      <c r="T15" s="117">
        <f t="shared" si="7"/>
        <v>6.1724734371139123E-2</v>
      </c>
    </row>
    <row r="16" spans="1:20" ht="15" customHeight="1" x14ac:dyDescent="0.2">
      <c r="B16" s="20" t="s">
        <v>69</v>
      </c>
      <c r="C16" s="114">
        <v>71.056338028169009</v>
      </c>
      <c r="D16" s="115">
        <v>26.760563380281692</v>
      </c>
      <c r="E16" s="114">
        <v>68.980169971671387</v>
      </c>
      <c r="F16" s="115">
        <v>29.107648725212464</v>
      </c>
      <c r="G16" s="114">
        <v>66.570188133140377</v>
      </c>
      <c r="H16" s="115">
        <v>31.114327062228654</v>
      </c>
      <c r="I16" s="114">
        <v>67.002688172043008</v>
      </c>
      <c r="J16" s="115">
        <v>30.64516129032258</v>
      </c>
      <c r="K16" s="114">
        <v>62.517385257301804</v>
      </c>
      <c r="L16" s="115">
        <v>35.048678720445068</v>
      </c>
      <c r="M16" s="116">
        <f t="shared" si="0"/>
        <v>-2.9218618832771326E-2</v>
      </c>
      <c r="N16" s="117">
        <f t="shared" si="1"/>
        <v>8.7706873415834163E-2</v>
      </c>
      <c r="O16" s="116">
        <f t="shared" si="2"/>
        <v>-3.4937313716691842E-2</v>
      </c>
      <c r="P16" s="117">
        <f t="shared" si="3"/>
        <v>6.8939898098950403E-2</v>
      </c>
      <c r="Q16" s="116">
        <f t="shared" si="4"/>
        <v>6.4969027582981731E-3</v>
      </c>
      <c r="R16" s="117">
        <f t="shared" si="5"/>
        <v>-1.5078769692423055E-2</v>
      </c>
      <c r="S16" s="116">
        <f t="shared" si="6"/>
        <v>-6.6942133772667112E-2</v>
      </c>
      <c r="T16" s="117">
        <f t="shared" si="7"/>
        <v>0.14369372666715496</v>
      </c>
    </row>
    <row r="17" spans="1:21" ht="15" customHeight="1" x14ac:dyDescent="0.2">
      <c r="B17" s="20" t="s">
        <v>76</v>
      </c>
      <c r="C17" s="114">
        <v>74.703557312252968</v>
      </c>
      <c r="D17" s="115">
        <v>21.739130434782609</v>
      </c>
      <c r="E17" s="114">
        <v>80.409356725146196</v>
      </c>
      <c r="F17" s="115">
        <v>17.836257309941519</v>
      </c>
      <c r="G17" s="114">
        <v>75.723830734966597</v>
      </c>
      <c r="H17" s="115">
        <v>22.271714922048996</v>
      </c>
      <c r="I17" s="114">
        <v>77.215189873417728</v>
      </c>
      <c r="J17" s="115">
        <v>20.253164556962027</v>
      </c>
      <c r="K17" s="114">
        <v>61.467889908256879</v>
      </c>
      <c r="L17" s="115">
        <v>32.11009174311927</v>
      </c>
      <c r="M17" s="116">
        <f t="shared" si="0"/>
        <v>7.6379219654073349E-2</v>
      </c>
      <c r="N17" s="117">
        <f t="shared" si="1"/>
        <v>-0.1795321637426901</v>
      </c>
      <c r="O17" s="116">
        <f t="shared" si="2"/>
        <v>-5.8270905041506338E-2</v>
      </c>
      <c r="P17" s="117">
        <f t="shared" si="3"/>
        <v>0.24867647595750109</v>
      </c>
      <c r="Q17" s="116">
        <f t="shared" si="4"/>
        <v>1.9694713328369362E-2</v>
      </c>
      <c r="R17" s="117">
        <f t="shared" si="5"/>
        <v>-9.0632911392404925E-2</v>
      </c>
      <c r="S17" s="116">
        <f t="shared" si="6"/>
        <v>-0.20394044217175522</v>
      </c>
      <c r="T17" s="117">
        <f t="shared" si="7"/>
        <v>0.58543577981651373</v>
      </c>
    </row>
    <row r="18" spans="1:21" ht="15" customHeight="1" x14ac:dyDescent="0.2">
      <c r="B18" s="20" t="s">
        <v>72</v>
      </c>
      <c r="C18" s="114">
        <v>74.863387978142072</v>
      </c>
      <c r="D18" s="115">
        <v>22.950819672131146</v>
      </c>
      <c r="E18" s="114">
        <v>71.428571428571431</v>
      </c>
      <c r="F18" s="115">
        <v>28.042328042328041</v>
      </c>
      <c r="G18" s="114">
        <v>76.097560975609753</v>
      </c>
      <c r="H18" s="115">
        <v>20.487804878048781</v>
      </c>
      <c r="I18" s="114">
        <v>73.515981735159812</v>
      </c>
      <c r="J18" s="115">
        <v>24.200913242009133</v>
      </c>
      <c r="K18" s="114">
        <v>65.581395348837219</v>
      </c>
      <c r="L18" s="115">
        <v>31.627906976744185</v>
      </c>
      <c r="M18" s="116">
        <f t="shared" si="0"/>
        <v>-4.588112617309692E-2</v>
      </c>
      <c r="N18" s="117">
        <f t="shared" si="1"/>
        <v>0.22184429327286481</v>
      </c>
      <c r="O18" s="116">
        <f t="shared" si="2"/>
        <v>6.5365853658536421E-2</v>
      </c>
      <c r="P18" s="117">
        <f t="shared" si="3"/>
        <v>-0.26939714680165661</v>
      </c>
      <c r="Q18" s="116">
        <f t="shared" si="4"/>
        <v>-3.3924598993092192E-2</v>
      </c>
      <c r="R18" s="117">
        <f t="shared" si="5"/>
        <v>0.1812350510980647</v>
      </c>
      <c r="S18" s="116">
        <f t="shared" si="6"/>
        <v>-0.10793008811208993</v>
      </c>
      <c r="T18" s="117">
        <f t="shared" si="7"/>
        <v>0.30688898639754281</v>
      </c>
    </row>
    <row r="19" spans="1:21" ht="15" customHeight="1" x14ac:dyDescent="0.2">
      <c r="B19" s="20" t="s">
        <v>75</v>
      </c>
      <c r="C19" s="114">
        <v>67.818889970788703</v>
      </c>
      <c r="D19" s="115">
        <v>28.675754625121712</v>
      </c>
      <c r="E19" s="114">
        <v>67.717717717717719</v>
      </c>
      <c r="F19" s="115">
        <v>30.08008008008008</v>
      </c>
      <c r="G19" s="114">
        <v>69.021739130434781</v>
      </c>
      <c r="H19" s="115">
        <v>27.717391304347824</v>
      </c>
      <c r="I19" s="114">
        <v>65.988909426987064</v>
      </c>
      <c r="J19" s="115">
        <v>31.484904497843498</v>
      </c>
      <c r="K19" s="114">
        <v>67.284688995215319</v>
      </c>
      <c r="L19" s="115">
        <v>30.322966507177036</v>
      </c>
      <c r="M19" s="116">
        <f t="shared" si="0"/>
        <v>-1.4918004867753298E-3</v>
      </c>
      <c r="N19" s="117">
        <f t="shared" si="1"/>
        <v>4.8972571892775596E-2</v>
      </c>
      <c r="O19" s="116">
        <f t="shared" si="2"/>
        <v>1.9256724187795227E-2</v>
      </c>
      <c r="P19" s="117">
        <f t="shared" si="3"/>
        <v>-7.8546625189900965E-2</v>
      </c>
      <c r="Q19" s="116">
        <f t="shared" si="4"/>
        <v>-4.3940209876722869E-2</v>
      </c>
      <c r="R19" s="117">
        <f t="shared" si="5"/>
        <v>0.13592596619670672</v>
      </c>
      <c r="S19" s="116">
        <f t="shared" si="6"/>
        <v>1.963632342889321E-2</v>
      </c>
      <c r="T19" s="117">
        <f t="shared" si="7"/>
        <v>-3.6904605848369298E-2</v>
      </c>
    </row>
    <row r="20" spans="1:21" ht="15" customHeight="1" x14ac:dyDescent="0.2">
      <c r="B20" s="20" t="s">
        <v>74</v>
      </c>
      <c r="C20" s="114">
        <v>70.086778968861665</v>
      </c>
      <c r="D20" s="115">
        <v>27.003573251659009</v>
      </c>
      <c r="E20" s="114">
        <v>69.37823834196891</v>
      </c>
      <c r="F20" s="115">
        <v>28.808290155440414</v>
      </c>
      <c r="G20" s="114">
        <v>70.339454646633271</v>
      </c>
      <c r="H20" s="115">
        <v>27.04507512520868</v>
      </c>
      <c r="I20" s="114">
        <v>67.237008871989858</v>
      </c>
      <c r="J20" s="115">
        <v>30.35487959442332</v>
      </c>
      <c r="K20" s="114">
        <v>68.331303288672345</v>
      </c>
      <c r="L20" s="115">
        <v>29.902557856272839</v>
      </c>
      <c r="M20" s="116">
        <f t="shared" si="0"/>
        <v>-1.0109476242410098E-2</v>
      </c>
      <c r="N20" s="117">
        <f t="shared" si="1"/>
        <v>6.6832522013379414E-2</v>
      </c>
      <c r="O20" s="116">
        <f t="shared" si="2"/>
        <v>1.385472343541605E-2</v>
      </c>
      <c r="P20" s="117">
        <f t="shared" si="3"/>
        <v>-6.1205126049410974E-2</v>
      </c>
      <c r="Q20" s="116">
        <f t="shared" si="4"/>
        <v>-4.4106764691726363E-2</v>
      </c>
      <c r="R20" s="117">
        <f t="shared" si="5"/>
        <v>0.12238104179380049</v>
      </c>
      <c r="S20" s="116">
        <f t="shared" si="6"/>
        <v>1.6275179920122174E-2</v>
      </c>
      <c r="T20" s="117">
        <f t="shared" si="7"/>
        <v>-1.4901121144080598E-2</v>
      </c>
    </row>
    <row r="21" spans="1:21" ht="15" customHeight="1" x14ac:dyDescent="0.2">
      <c r="B21" s="20" t="s">
        <v>73</v>
      </c>
      <c r="C21" s="114">
        <v>72.479564032697553</v>
      </c>
      <c r="D21" s="115">
        <v>26.702997275204361</v>
      </c>
      <c r="E21" s="114">
        <v>76.986301369863014</v>
      </c>
      <c r="F21" s="115">
        <v>21.095890410958905</v>
      </c>
      <c r="G21" s="114">
        <v>71.89349112426035</v>
      </c>
      <c r="H21" s="115">
        <v>26.627218934911241</v>
      </c>
      <c r="I21" s="114">
        <v>73.594132029339846</v>
      </c>
      <c r="J21" s="115">
        <v>24.69437652811736</v>
      </c>
      <c r="K21" s="114">
        <v>73.529411764705884</v>
      </c>
      <c r="L21" s="115">
        <v>25.113122171945701</v>
      </c>
      <c r="M21" s="116">
        <f t="shared" si="0"/>
        <v>6.21794211556288E-2</v>
      </c>
      <c r="N21" s="117">
        <f t="shared" si="1"/>
        <v>-0.20998043052837567</v>
      </c>
      <c r="O21" s="116">
        <f t="shared" si="2"/>
        <v>-6.6152161553201805E-2</v>
      </c>
      <c r="P21" s="117">
        <f t="shared" si="3"/>
        <v>0.262199339122416</v>
      </c>
      <c r="Q21" s="116">
        <f t="shared" si="4"/>
        <v>2.365500518176411E-2</v>
      </c>
      <c r="R21" s="117">
        <f t="shared" si="5"/>
        <v>-7.2588970388481333E-2</v>
      </c>
      <c r="S21" s="116">
        <f t="shared" si="6"/>
        <v>-8.7942153605613527E-4</v>
      </c>
      <c r="T21" s="117">
        <f t="shared" si="7"/>
        <v>1.6957125576811061E-2</v>
      </c>
    </row>
    <row r="22" spans="1:21" ht="15" customHeight="1" x14ac:dyDescent="0.2">
      <c r="B22" s="20" t="s">
        <v>71</v>
      </c>
      <c r="C22" s="114">
        <v>75.87412587412588</v>
      </c>
      <c r="D22" s="115">
        <v>23.076923076923077</v>
      </c>
      <c r="E22" s="114">
        <v>74.68879668049793</v>
      </c>
      <c r="F22" s="115">
        <v>24.481327800829874</v>
      </c>
      <c r="G22" s="114">
        <v>75.446428571428569</v>
      </c>
      <c r="H22" s="115">
        <v>24.107142857142858</v>
      </c>
      <c r="I22" s="114">
        <v>76.870748299319729</v>
      </c>
      <c r="J22" s="115">
        <v>22.108843537414966</v>
      </c>
      <c r="K22" s="114">
        <v>75.141242937853107</v>
      </c>
      <c r="L22" s="115">
        <v>21.468926553672315</v>
      </c>
      <c r="M22" s="116">
        <f t="shared" si="0"/>
        <v>-1.5622311031225466E-2</v>
      </c>
      <c r="N22" s="117">
        <f t="shared" si="1"/>
        <v>6.0857538035961278E-2</v>
      </c>
      <c r="O22" s="116">
        <f t="shared" si="2"/>
        <v>1.0143849206349032E-2</v>
      </c>
      <c r="P22" s="117">
        <f t="shared" si="3"/>
        <v>-1.528450363196121E-2</v>
      </c>
      <c r="Q22" s="116">
        <f t="shared" si="4"/>
        <v>1.8878557340095803E-2</v>
      </c>
      <c r="R22" s="117">
        <f t="shared" si="5"/>
        <v>-8.289241622574961E-2</v>
      </c>
      <c r="S22" s="116">
        <f t="shared" si="6"/>
        <v>-2.2498875056247147E-2</v>
      </c>
      <c r="T22" s="117">
        <f t="shared" si="7"/>
        <v>-2.8943937418513754E-2</v>
      </c>
    </row>
    <row r="23" spans="1:21" ht="6" customHeight="1" x14ac:dyDescent="0.2">
      <c r="B23" s="21"/>
      <c r="C23" s="21"/>
      <c r="D23" s="21"/>
      <c r="E23" s="25"/>
      <c r="F23" s="25"/>
      <c r="G23" s="25"/>
      <c r="H23" s="25"/>
      <c r="I23" s="25"/>
      <c r="J23" s="25"/>
      <c r="K23" s="25"/>
      <c r="L23" s="25"/>
      <c r="M23" s="25"/>
      <c r="N23" s="25"/>
      <c r="O23" s="27"/>
      <c r="P23" s="27"/>
      <c r="Q23" s="27"/>
      <c r="R23" s="27"/>
      <c r="S23" s="27"/>
      <c r="T23" s="27"/>
    </row>
    <row r="24" spans="1:21" ht="15" customHeight="1" x14ac:dyDescent="0.2">
      <c r="B24" s="311" t="s">
        <v>59</v>
      </c>
      <c r="C24" s="311"/>
      <c r="D24" s="311"/>
      <c r="E24" s="311"/>
      <c r="F24" s="311"/>
      <c r="G24" s="311"/>
      <c r="H24" s="311"/>
      <c r="I24" s="311"/>
      <c r="J24" s="311"/>
      <c r="K24" s="311"/>
      <c r="L24" s="311"/>
      <c r="M24" s="311"/>
      <c r="N24" s="311"/>
      <c r="O24" s="311"/>
      <c r="P24" s="311"/>
      <c r="Q24" s="311"/>
      <c r="R24" s="311"/>
      <c r="S24" s="311"/>
      <c r="T24" s="311"/>
    </row>
    <row r="25" spans="1:21" x14ac:dyDescent="0.2">
      <c r="B25" s="28"/>
      <c r="C25" s="28"/>
      <c r="D25" s="28"/>
      <c r="E25" s="28"/>
      <c r="F25" s="28"/>
      <c r="G25" s="28"/>
      <c r="H25" s="28"/>
      <c r="I25" s="28"/>
      <c r="J25" s="28"/>
      <c r="K25" s="28"/>
      <c r="L25" s="28"/>
      <c r="M25" s="28"/>
      <c r="N25" s="28"/>
      <c r="O25" s="28"/>
      <c r="P25" s="28"/>
      <c r="Q25" s="28"/>
      <c r="R25" s="28"/>
      <c r="S25" s="28"/>
      <c r="T25" s="28"/>
    </row>
    <row r="26" spans="1:21" x14ac:dyDescent="0.2">
      <c r="B26" s="28"/>
      <c r="C26" s="28"/>
      <c r="D26" s="28"/>
      <c r="E26" s="28"/>
      <c r="F26" s="28"/>
      <c r="G26" s="28"/>
      <c r="H26" s="28"/>
      <c r="I26" s="28"/>
      <c r="J26" s="28"/>
      <c r="K26" s="28"/>
      <c r="L26" s="28"/>
      <c r="M26" s="28"/>
      <c r="N26" s="28"/>
      <c r="O26" s="28"/>
      <c r="P26" s="28"/>
      <c r="Q26" s="28"/>
      <c r="R26" s="28"/>
      <c r="S26" s="28"/>
      <c r="T26" s="28"/>
    </row>
    <row r="27" spans="1:21" x14ac:dyDescent="0.2">
      <c r="B27" s="37"/>
      <c r="C27" s="37"/>
      <c r="D27" s="37"/>
      <c r="E27" s="37"/>
      <c r="F27" s="37"/>
      <c r="G27" s="37"/>
      <c r="H27" s="37"/>
      <c r="I27" s="37"/>
      <c r="J27" s="37"/>
      <c r="K27" s="37"/>
      <c r="L27" s="37"/>
      <c r="M27" s="37"/>
      <c r="N27" s="37"/>
      <c r="O27" s="37"/>
      <c r="P27" s="37"/>
      <c r="Q27" s="37"/>
      <c r="R27" s="37"/>
      <c r="S27" s="37"/>
      <c r="T27" s="37"/>
      <c r="U27" s="37"/>
    </row>
    <row r="28" spans="1:21" x14ac:dyDescent="0.2">
      <c r="A28" s="10"/>
      <c r="B28" s="10"/>
      <c r="C28" s="10"/>
      <c r="D28" s="10"/>
      <c r="O28" s="37"/>
      <c r="P28" s="37"/>
      <c r="Q28" s="37"/>
      <c r="R28" s="37"/>
      <c r="S28" s="37"/>
      <c r="T28" s="37"/>
      <c r="U28" s="37"/>
    </row>
    <row r="29" spans="1:21" x14ac:dyDescent="0.2">
      <c r="A29" s="10"/>
      <c r="B29" s="10"/>
      <c r="C29" s="10"/>
      <c r="D29" s="10"/>
      <c r="O29" s="37"/>
      <c r="P29" s="37"/>
      <c r="Q29" s="37"/>
      <c r="R29" s="37"/>
      <c r="U29" s="37"/>
    </row>
    <row r="30" spans="1:21" x14ac:dyDescent="0.2">
      <c r="A30" s="57"/>
      <c r="B30" s="57"/>
      <c r="C30" s="57"/>
      <c r="D30" s="57"/>
      <c r="E30" s="57"/>
      <c r="F30" s="57"/>
      <c r="G30" s="57"/>
      <c r="H30" s="57"/>
      <c r="O30" s="37"/>
      <c r="P30" s="37"/>
      <c r="Q30" s="37"/>
      <c r="R30" s="37"/>
      <c r="S30" s="37"/>
      <c r="T30" s="37"/>
    </row>
    <row r="31" spans="1:21" x14ac:dyDescent="0.2">
      <c r="A31" s="57"/>
      <c r="B31" s="57"/>
      <c r="C31" s="57"/>
      <c r="D31" s="57"/>
      <c r="E31" s="87"/>
      <c r="F31" s="87"/>
      <c r="G31" s="87"/>
      <c r="H31" s="87"/>
      <c r="O31" s="37"/>
      <c r="P31" s="37"/>
      <c r="Q31" s="37"/>
      <c r="R31" s="37"/>
      <c r="S31" s="37"/>
      <c r="T31" s="37"/>
    </row>
    <row r="32" spans="1:21" ht="25.5" x14ac:dyDescent="0.2">
      <c r="A32" s="57"/>
      <c r="B32" s="57"/>
      <c r="C32" s="57"/>
      <c r="D32" s="57"/>
      <c r="E32" s="59">
        <v>2014</v>
      </c>
      <c r="F32" s="59">
        <v>2015</v>
      </c>
      <c r="G32" s="61" t="s">
        <v>610</v>
      </c>
      <c r="H32" s="87"/>
      <c r="O32" s="37"/>
      <c r="P32" s="37"/>
      <c r="Q32" s="37"/>
      <c r="R32" s="37"/>
      <c r="S32" s="37"/>
      <c r="T32" s="37"/>
    </row>
    <row r="33" spans="1:20" x14ac:dyDescent="0.2">
      <c r="A33" s="45"/>
      <c r="B33" s="58" t="s">
        <v>62</v>
      </c>
      <c r="C33" s="58"/>
      <c r="D33" s="58"/>
      <c r="E33" s="62">
        <v>47.482014388489212</v>
      </c>
      <c r="F33" s="62">
        <v>61.946902654867252</v>
      </c>
      <c r="G33" s="63">
        <f t="shared" ref="G33:G48" si="8">IFERROR(F33/E33-1,"-")</f>
        <v>0.30463931348887074</v>
      </c>
      <c r="H33" s="119"/>
    </row>
    <row r="34" spans="1:20" x14ac:dyDescent="0.2">
      <c r="A34" s="45"/>
      <c r="B34" s="58" t="s">
        <v>66</v>
      </c>
      <c r="C34" s="58"/>
      <c r="D34" s="58"/>
      <c r="E34" s="62">
        <v>58.247168882323976</v>
      </c>
      <c r="F34" s="62">
        <v>59.483994266602956</v>
      </c>
      <c r="G34" s="63">
        <f t="shared" si="8"/>
        <v>2.1234085845060147E-2</v>
      </c>
      <c r="H34" s="119"/>
      <c r="I34" s="37"/>
      <c r="J34" s="37"/>
      <c r="K34" s="37"/>
      <c r="O34" s="37"/>
      <c r="P34" s="37"/>
      <c r="Q34" s="37"/>
      <c r="R34" s="37"/>
      <c r="S34" s="37"/>
      <c r="T34" s="37"/>
    </row>
    <row r="35" spans="1:20" x14ac:dyDescent="0.2">
      <c r="A35" s="45"/>
      <c r="B35" s="58" t="s">
        <v>65</v>
      </c>
      <c r="C35" s="58"/>
      <c r="D35" s="58"/>
      <c r="E35" s="62">
        <v>52.199413489736074</v>
      </c>
      <c r="F35" s="62">
        <v>56.497175141242941</v>
      </c>
      <c r="G35" s="63">
        <f t="shared" si="8"/>
        <v>8.2333523773249429E-2</v>
      </c>
      <c r="H35" s="119"/>
    </row>
    <row r="36" spans="1:20" x14ac:dyDescent="0.2">
      <c r="A36" s="45"/>
      <c r="B36" s="58" t="s">
        <v>64</v>
      </c>
      <c r="C36" s="58"/>
      <c r="D36" s="58"/>
      <c r="E36" s="62">
        <v>44.755244755244753</v>
      </c>
      <c r="F36" s="62">
        <v>48.594377510040161</v>
      </c>
      <c r="G36" s="63">
        <f t="shared" si="8"/>
        <v>8.578062248995999E-2</v>
      </c>
      <c r="H36" s="119"/>
    </row>
    <row r="37" spans="1:20" x14ac:dyDescent="0.2">
      <c r="A37" s="45"/>
      <c r="B37" s="58" t="s">
        <v>63</v>
      </c>
      <c r="C37" s="58"/>
      <c r="D37" s="58"/>
      <c r="E37" s="62">
        <v>40.88669950738916</v>
      </c>
      <c r="F37" s="62">
        <v>48.54771784232365</v>
      </c>
      <c r="G37" s="63">
        <f t="shared" si="8"/>
        <v>0.18737189421586775</v>
      </c>
      <c r="H37" s="119"/>
    </row>
    <row r="38" spans="1:20" x14ac:dyDescent="0.2">
      <c r="A38" s="45"/>
      <c r="B38" s="58" t="s">
        <v>68</v>
      </c>
      <c r="C38" s="58"/>
      <c r="D38" s="58"/>
      <c r="E38" s="62">
        <v>46.666666666666664</v>
      </c>
      <c r="F38" s="62">
        <v>48.170731707317074</v>
      </c>
      <c r="G38" s="63">
        <f t="shared" si="8"/>
        <v>3.2229965156794549E-2</v>
      </c>
      <c r="H38" s="119"/>
    </row>
    <row r="39" spans="1:20" x14ac:dyDescent="0.2">
      <c r="A39" s="45"/>
      <c r="B39" s="58" t="s">
        <v>61</v>
      </c>
      <c r="C39" s="58"/>
      <c r="D39" s="58"/>
      <c r="E39" s="62">
        <v>39.140271493212673</v>
      </c>
      <c r="F39" s="62">
        <v>45.566502463054185</v>
      </c>
      <c r="G39" s="63">
        <f t="shared" si="8"/>
        <v>0.16418462940288725</v>
      </c>
      <c r="H39" s="119"/>
    </row>
    <row r="40" spans="1:20" x14ac:dyDescent="0.2">
      <c r="A40" s="45"/>
      <c r="B40" s="58" t="s">
        <v>70</v>
      </c>
      <c r="C40" s="58"/>
      <c r="D40" s="58"/>
      <c r="E40" s="62">
        <v>41.663636363636364</v>
      </c>
      <c r="F40" s="62">
        <v>44.345454545454544</v>
      </c>
      <c r="G40" s="63">
        <f t="shared" si="8"/>
        <v>6.4368317695832289E-2</v>
      </c>
      <c r="H40" s="119"/>
    </row>
    <row r="41" spans="1:20" x14ac:dyDescent="0.2">
      <c r="A41" s="45"/>
      <c r="B41" s="58" t="s">
        <v>67</v>
      </c>
      <c r="C41" s="58"/>
      <c r="D41" s="58"/>
      <c r="E41" s="62">
        <v>34.756097560975611</v>
      </c>
      <c r="F41" s="62">
        <v>36.901408450704224</v>
      </c>
      <c r="G41" s="63">
        <f t="shared" si="8"/>
        <v>6.1724734371139123E-2</v>
      </c>
      <c r="H41" s="119"/>
    </row>
    <row r="42" spans="1:20" x14ac:dyDescent="0.2">
      <c r="A42" s="45"/>
      <c r="B42" s="58" t="s">
        <v>69</v>
      </c>
      <c r="C42" s="58"/>
      <c r="D42" s="58"/>
      <c r="E42" s="62">
        <v>30.64516129032258</v>
      </c>
      <c r="F42" s="62">
        <v>35.048678720445068</v>
      </c>
      <c r="G42" s="63">
        <f t="shared" si="8"/>
        <v>0.14369372666715496</v>
      </c>
      <c r="H42" s="119"/>
    </row>
    <row r="43" spans="1:20" x14ac:dyDescent="0.2">
      <c r="A43" s="45"/>
      <c r="B43" s="58" t="s">
        <v>76</v>
      </c>
      <c r="C43" s="58"/>
      <c r="D43" s="58"/>
      <c r="E43" s="62">
        <v>20.253164556962027</v>
      </c>
      <c r="F43" s="62">
        <v>32.11009174311927</v>
      </c>
      <c r="G43" s="63">
        <f t="shared" si="8"/>
        <v>0.58543577981651373</v>
      </c>
      <c r="H43" s="119"/>
    </row>
    <row r="44" spans="1:20" x14ac:dyDescent="0.2">
      <c r="A44" s="45"/>
      <c r="B44" s="58" t="s">
        <v>72</v>
      </c>
      <c r="C44" s="58"/>
      <c r="D44" s="58"/>
      <c r="E44" s="62">
        <v>24.200913242009133</v>
      </c>
      <c r="F44" s="62">
        <v>31.627906976744185</v>
      </c>
      <c r="G44" s="63">
        <f t="shared" si="8"/>
        <v>0.30688898639754281</v>
      </c>
      <c r="H44" s="119"/>
    </row>
    <row r="45" spans="1:20" x14ac:dyDescent="0.2">
      <c r="A45" s="45"/>
      <c r="B45" s="58" t="s">
        <v>75</v>
      </c>
      <c r="C45" s="58"/>
      <c r="D45" s="58"/>
      <c r="E45" s="62">
        <v>31.484904497843498</v>
      </c>
      <c r="F45" s="62">
        <v>30.322966507177036</v>
      </c>
      <c r="G45" s="63">
        <f t="shared" si="8"/>
        <v>-3.6904605848369298E-2</v>
      </c>
      <c r="H45" s="119"/>
    </row>
    <row r="46" spans="1:20" x14ac:dyDescent="0.2">
      <c r="A46" s="45"/>
      <c r="B46" s="58" t="s">
        <v>74</v>
      </c>
      <c r="C46" s="58"/>
      <c r="D46" s="58"/>
      <c r="E46" s="62">
        <v>30.35487959442332</v>
      </c>
      <c r="F46" s="62">
        <v>29.902557856272839</v>
      </c>
      <c r="G46" s="63">
        <f t="shared" si="8"/>
        <v>-1.4901121144080598E-2</v>
      </c>
      <c r="H46" s="119"/>
    </row>
    <row r="47" spans="1:20" x14ac:dyDescent="0.2">
      <c r="A47" s="45"/>
      <c r="B47" s="58" t="s">
        <v>73</v>
      </c>
      <c r="C47" s="58"/>
      <c r="D47" s="58"/>
      <c r="E47" s="62">
        <v>24.69437652811736</v>
      </c>
      <c r="F47" s="62">
        <v>25.113122171945701</v>
      </c>
      <c r="G47" s="63">
        <f t="shared" si="8"/>
        <v>1.6957125576811061E-2</v>
      </c>
      <c r="H47" s="119"/>
    </row>
    <row r="48" spans="1:20" x14ac:dyDescent="0.2">
      <c r="A48" s="45"/>
      <c r="B48" s="58" t="s">
        <v>71</v>
      </c>
      <c r="C48" s="58"/>
      <c r="D48" s="58"/>
      <c r="E48" s="62">
        <v>22.108843537414966</v>
      </c>
      <c r="F48" s="62">
        <v>21.468926553672315</v>
      </c>
      <c r="G48" s="63">
        <f t="shared" si="8"/>
        <v>-2.8943937418513754E-2</v>
      </c>
      <c r="H48" s="119"/>
    </row>
    <row r="49" spans="1:8" x14ac:dyDescent="0.2">
      <c r="A49" s="45"/>
      <c r="B49" s="45"/>
      <c r="C49" s="45"/>
      <c r="D49" s="45"/>
      <c r="E49" s="45"/>
      <c r="F49" s="45"/>
      <c r="G49" s="45"/>
      <c r="H49" s="45"/>
    </row>
    <row r="50" spans="1:8" x14ac:dyDescent="0.2">
      <c r="A50" s="45"/>
      <c r="B50" s="45"/>
      <c r="C50" s="45"/>
      <c r="D50" s="45"/>
      <c r="E50" s="45"/>
      <c r="F50" s="45"/>
      <c r="G50" s="45"/>
      <c r="H50" s="45"/>
    </row>
    <row r="51" spans="1:8" x14ac:dyDescent="0.2">
      <c r="A51" s="44"/>
      <c r="B51" s="44"/>
      <c r="C51" s="44"/>
      <c r="D51" s="44"/>
      <c r="E51" s="44"/>
      <c r="F51" s="44"/>
      <c r="G51" s="44"/>
      <c r="H51" s="44"/>
    </row>
  </sheetData>
  <sortState ref="A33:U48">
    <sortCondition descending="1" ref="F33:F48"/>
  </sortState>
  <mergeCells count="11">
    <mergeCell ref="B24:T24"/>
    <mergeCell ref="B3:T3"/>
    <mergeCell ref="C5:D5"/>
    <mergeCell ref="E5:F5"/>
    <mergeCell ref="G5:H5"/>
    <mergeCell ref="I5:J5"/>
    <mergeCell ref="K5:L5"/>
    <mergeCell ref="M5:N5"/>
    <mergeCell ref="O5:P5"/>
    <mergeCell ref="Q5:R5"/>
    <mergeCell ref="S5:T5"/>
  </mergeCells>
  <conditionalFormatting sqref="B7:T22">
    <cfRule type="expression" dxfId="44" priority="1">
      <formula>$B7="Todos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57"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45CA3C33-473B-4CA8-899C-D91583B8150F}">
            <xm:f>$B7='[Plantilla Análisis de las Encuestas periodos 2016.xlsm]Edad (c)'!#REF!</xm:f>
            <x14:dxf>
              <font>
                <color theme="6"/>
              </font>
            </x14:dxf>
          </x14:cfRule>
          <xm:sqref>B7:T22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pageSetUpPr fitToPage="1"/>
  </sheetPr>
  <dimension ref="A1:M55"/>
  <sheetViews>
    <sheetView showGridLines="0" zoomScaleNormal="100" workbookViewId="0"/>
  </sheetViews>
  <sheetFormatPr baseColWidth="10" defaultColWidth="9.42578125" defaultRowHeight="12.75" x14ac:dyDescent="0.2"/>
  <cols>
    <col min="1" max="1" width="16.28515625" customWidth="1"/>
    <col min="2" max="2" width="33.7109375" customWidth="1"/>
    <col min="3" max="13" width="9.85546875" customWidth="1"/>
    <col min="17" max="17" width="21.28515625" customWidth="1"/>
    <col min="18" max="18" width="13.140625" customWidth="1"/>
  </cols>
  <sheetData>
    <row r="1" spans="1:10" x14ac:dyDescent="0.2">
      <c r="A1" s="10" t="s">
        <v>141</v>
      </c>
    </row>
    <row r="2" spans="1:10" ht="77.25" customHeight="1" x14ac:dyDescent="0.2">
      <c r="G2" s="53"/>
    </row>
    <row r="3" spans="1:10" ht="26.25" customHeight="1" thickBot="1" x14ac:dyDescent="0.25">
      <c r="B3" s="290" t="s">
        <v>611</v>
      </c>
      <c r="C3" s="289"/>
      <c r="D3" s="289"/>
      <c r="E3" s="289"/>
      <c r="F3" s="289"/>
      <c r="G3" s="289"/>
    </row>
    <row r="4" spans="1:10" ht="6" customHeight="1" x14ac:dyDescent="0.2">
      <c r="B4" s="41"/>
      <c r="C4" s="41"/>
      <c r="D4" s="41"/>
      <c r="E4" s="41"/>
      <c r="F4" s="41"/>
      <c r="G4" s="42"/>
    </row>
    <row r="5" spans="1:10" ht="39.75" customHeight="1" x14ac:dyDescent="0.2">
      <c r="B5" s="100"/>
      <c r="C5" s="102">
        <v>2013</v>
      </c>
      <c r="D5" s="102">
        <v>2014</v>
      </c>
      <c r="E5" s="102">
        <v>2015</v>
      </c>
      <c r="F5" s="103" t="s">
        <v>214</v>
      </c>
      <c r="G5" s="103" t="s">
        <v>593</v>
      </c>
      <c r="I5" s="121"/>
    </row>
    <row r="6" spans="1:10" ht="15" customHeight="1" x14ac:dyDescent="0.2">
      <c r="B6" s="122" t="s">
        <v>148</v>
      </c>
      <c r="C6" s="98">
        <v>30.427272727272726</v>
      </c>
      <c r="D6" s="98">
        <v>30.3</v>
      </c>
      <c r="E6" s="98">
        <v>30.581818181818182</v>
      </c>
      <c r="F6" s="99">
        <f t="shared" ref="F6:F17" si="0">IFERROR(D6/C6-1,"-")</f>
        <v>-4.1828503137136819E-3</v>
      </c>
      <c r="G6" s="99">
        <f t="shared" ref="G6:G17" si="1">IFERROR(E6/D6-1,"-")</f>
        <v>9.300930093009363E-3</v>
      </c>
      <c r="I6" s="54"/>
    </row>
    <row r="7" spans="1:10" ht="15" customHeight="1" x14ac:dyDescent="0.2">
      <c r="B7" s="122" t="s">
        <v>147</v>
      </c>
      <c r="C7" s="98">
        <v>18.627272727272729</v>
      </c>
      <c r="D7" s="98">
        <v>19.190909090909091</v>
      </c>
      <c r="E7" s="98">
        <v>19.209090909090911</v>
      </c>
      <c r="F7" s="99">
        <f t="shared" si="0"/>
        <v>3.0258662762322919E-2</v>
      </c>
      <c r="G7" s="99">
        <f t="shared" si="1"/>
        <v>9.47418285172974E-4</v>
      </c>
      <c r="I7" s="121"/>
    </row>
    <row r="8" spans="1:10" ht="15" customHeight="1" x14ac:dyDescent="0.2">
      <c r="B8" s="122" t="s">
        <v>150</v>
      </c>
      <c r="C8" s="98">
        <v>15.818181818181818</v>
      </c>
      <c r="D8" s="98">
        <v>15.409090909090908</v>
      </c>
      <c r="E8" s="98">
        <v>15.981818181818182</v>
      </c>
      <c r="F8" s="99">
        <f t="shared" si="0"/>
        <v>-2.5862068965517349E-2</v>
      </c>
      <c r="G8" s="99">
        <f t="shared" si="1"/>
        <v>3.7168141592920367E-2</v>
      </c>
      <c r="I8" s="54"/>
    </row>
    <row r="9" spans="1:10" ht="15" customHeight="1" x14ac:dyDescent="0.2">
      <c r="B9" s="122" t="s">
        <v>145</v>
      </c>
      <c r="C9" s="98">
        <v>8.536363636363637</v>
      </c>
      <c r="D9" s="98">
        <v>8.872727272727273</v>
      </c>
      <c r="E9" s="98">
        <v>8.8181818181818183</v>
      </c>
      <c r="F9" s="99">
        <f t="shared" si="0"/>
        <v>3.9403620873269318E-2</v>
      </c>
      <c r="G9" s="99">
        <f t="shared" si="1"/>
        <v>-6.147540983606592E-3</v>
      </c>
      <c r="I9" s="121"/>
    </row>
    <row r="10" spans="1:10" ht="15" customHeight="1" x14ac:dyDescent="0.2">
      <c r="B10" s="122" t="s">
        <v>152</v>
      </c>
      <c r="C10" s="98">
        <v>8.3818181818181809</v>
      </c>
      <c r="D10" s="98">
        <v>7.3272727272727272</v>
      </c>
      <c r="E10" s="98">
        <v>7.3181818181818183</v>
      </c>
      <c r="F10" s="99">
        <f t="shared" si="0"/>
        <v>-0.12581344902386105</v>
      </c>
      <c r="G10" s="99">
        <f t="shared" si="1"/>
        <v>-1.2406947890818421E-3</v>
      </c>
      <c r="I10" s="54"/>
    </row>
    <row r="11" spans="1:10" ht="15" customHeight="1" x14ac:dyDescent="0.2">
      <c r="B11" s="122" t="s">
        <v>151</v>
      </c>
      <c r="C11" s="98">
        <v>5.8636363636363633</v>
      </c>
      <c r="D11" s="98">
        <v>5.663636363636364</v>
      </c>
      <c r="E11" s="98">
        <v>5.5181818181818176</v>
      </c>
      <c r="F11" s="99">
        <f t="shared" si="0"/>
        <v>-3.4108527131782806E-2</v>
      </c>
      <c r="G11" s="99">
        <f t="shared" si="1"/>
        <v>-2.5682182985553914E-2</v>
      </c>
      <c r="I11" s="54"/>
    </row>
    <row r="12" spans="1:10" ht="15" customHeight="1" x14ac:dyDescent="0.2">
      <c r="B12" s="122" t="s">
        <v>143</v>
      </c>
      <c r="C12" s="98">
        <v>4.2</v>
      </c>
      <c r="D12" s="98">
        <v>5.1181818181818182</v>
      </c>
      <c r="E12" s="98">
        <v>4.709090909090909</v>
      </c>
      <c r="F12" s="99">
        <f t="shared" si="0"/>
        <v>0.21861471861471848</v>
      </c>
      <c r="G12" s="99">
        <f t="shared" si="1"/>
        <v>-7.9928952042628842E-2</v>
      </c>
      <c r="I12" s="121"/>
    </row>
    <row r="13" spans="1:10" ht="15" customHeight="1" x14ac:dyDescent="0.2">
      <c r="B13" s="122" t="s">
        <v>153</v>
      </c>
      <c r="C13" s="98">
        <v>2.8636363636363638</v>
      </c>
      <c r="D13" s="98">
        <v>2.2272727272727271</v>
      </c>
      <c r="E13" s="98">
        <v>2.1272727272727274</v>
      </c>
      <c r="F13" s="99">
        <f t="shared" si="0"/>
        <v>-0.22222222222222232</v>
      </c>
      <c r="G13" s="99">
        <f t="shared" si="1"/>
        <v>-4.4897959183673342E-2</v>
      </c>
      <c r="I13" s="54"/>
    </row>
    <row r="14" spans="1:10" ht="15" customHeight="1" x14ac:dyDescent="0.2">
      <c r="B14" s="122" t="s">
        <v>142</v>
      </c>
      <c r="C14" s="98">
        <v>1.2181818181818183</v>
      </c>
      <c r="D14" s="98">
        <v>1.5545454545454545</v>
      </c>
      <c r="E14" s="98">
        <v>1.8545454545454545</v>
      </c>
      <c r="F14" s="99">
        <f t="shared" si="0"/>
        <v>0.27611940298507442</v>
      </c>
      <c r="G14" s="99">
        <f t="shared" si="1"/>
        <v>0.19298245614035081</v>
      </c>
      <c r="I14" s="121"/>
      <c r="J14" s="123"/>
    </row>
    <row r="15" spans="1:10" ht="15" customHeight="1" x14ac:dyDescent="0.2">
      <c r="B15" s="122" t="s">
        <v>149</v>
      </c>
      <c r="C15" s="98">
        <v>1.7</v>
      </c>
      <c r="D15" s="98">
        <v>1.6636363636363636</v>
      </c>
      <c r="E15" s="98">
        <v>1.5181818181818181</v>
      </c>
      <c r="F15" s="99">
        <f t="shared" si="0"/>
        <v>-2.1390374331550777E-2</v>
      </c>
      <c r="G15" s="99">
        <f t="shared" si="1"/>
        <v>-8.7431693989071024E-2</v>
      </c>
      <c r="I15" s="54"/>
    </row>
    <row r="16" spans="1:10" ht="15" customHeight="1" x14ac:dyDescent="0.2">
      <c r="B16" s="122" t="s">
        <v>144</v>
      </c>
      <c r="C16" s="98">
        <v>1.290909090909091</v>
      </c>
      <c r="D16" s="98">
        <v>1.5636363636363637</v>
      </c>
      <c r="E16" s="98">
        <v>1.4545454545454546</v>
      </c>
      <c r="F16" s="99">
        <f t="shared" si="0"/>
        <v>0.21126760563380276</v>
      </c>
      <c r="G16" s="99">
        <f t="shared" si="1"/>
        <v>-6.9767441860465129E-2</v>
      </c>
      <c r="I16" s="121"/>
    </row>
    <row r="17" spans="2:13" ht="15" customHeight="1" x14ac:dyDescent="0.2">
      <c r="B17" s="122" t="s">
        <v>146</v>
      </c>
      <c r="C17" s="98">
        <v>1.0727272727272728</v>
      </c>
      <c r="D17" s="98">
        <v>1.1090909090909091</v>
      </c>
      <c r="E17" s="98">
        <v>0.90909090909090906</v>
      </c>
      <c r="F17" s="99">
        <f t="shared" si="0"/>
        <v>3.3898305084745672E-2</v>
      </c>
      <c r="G17" s="99">
        <f t="shared" si="1"/>
        <v>-0.18032786885245911</v>
      </c>
      <c r="I17" s="121"/>
    </row>
    <row r="18" spans="2:13" ht="6" customHeight="1" x14ac:dyDescent="0.2">
      <c r="B18" s="21"/>
      <c r="C18" s="98"/>
      <c r="D18" s="98"/>
      <c r="F18" s="99"/>
      <c r="G18" s="99"/>
      <c r="I18" s="54"/>
    </row>
    <row r="19" spans="2:13" ht="21.75" customHeight="1" x14ac:dyDescent="0.2">
      <c r="B19" s="311" t="s">
        <v>154</v>
      </c>
      <c r="C19" s="311"/>
      <c r="D19" s="311"/>
      <c r="E19" s="311"/>
      <c r="F19" s="311"/>
      <c r="G19" s="311"/>
    </row>
    <row r="20" spans="2:13" ht="17.25" customHeight="1" x14ac:dyDescent="0.2">
      <c r="B20" s="124"/>
      <c r="C20" s="124"/>
      <c r="D20" s="124"/>
      <c r="E20" s="124"/>
      <c r="F20" s="124"/>
      <c r="G20" s="124"/>
      <c r="H20" s="124"/>
      <c r="I20" s="124"/>
      <c r="J20" s="124"/>
    </row>
    <row r="21" spans="2:13" ht="17.25" customHeight="1" x14ac:dyDescent="0.2">
      <c r="B21" s="124"/>
      <c r="C21" s="124"/>
      <c r="D21" s="124"/>
      <c r="E21" s="124"/>
      <c r="F21" s="124"/>
      <c r="G21" s="124"/>
      <c r="H21" s="124"/>
      <c r="I21" s="124"/>
      <c r="J21" s="124"/>
      <c r="K21" s="124"/>
      <c r="L21" s="124"/>
      <c r="M21" s="124"/>
    </row>
    <row r="22" spans="2:13" ht="26.25" customHeight="1" thickBot="1" x14ac:dyDescent="0.25">
      <c r="B22" s="308" t="s">
        <v>611</v>
      </c>
      <c r="C22" s="308"/>
      <c r="D22" s="308"/>
      <c r="E22" s="308"/>
      <c r="F22" s="308"/>
      <c r="G22" s="308"/>
      <c r="H22" s="308"/>
      <c r="I22" s="308"/>
      <c r="J22" s="308"/>
      <c r="K22" s="308"/>
      <c r="L22" s="308"/>
      <c r="M22" s="308"/>
    </row>
    <row r="23" spans="2:13" ht="6" customHeight="1" x14ac:dyDescent="0.2">
      <c r="B23" s="41"/>
      <c r="C23" s="41"/>
      <c r="D23" s="41"/>
      <c r="E23" s="41"/>
      <c r="F23" s="42"/>
      <c r="G23" s="42"/>
      <c r="H23" s="42"/>
      <c r="I23" s="43"/>
      <c r="J23" s="43"/>
      <c r="K23" s="43"/>
      <c r="L23" s="42"/>
      <c r="M23" s="42"/>
    </row>
    <row r="24" spans="2:13" ht="39.75" customHeight="1" x14ac:dyDescent="0.2">
      <c r="B24" s="100"/>
      <c r="C24" s="104">
        <v>2007</v>
      </c>
      <c r="D24" s="104">
        <v>2008</v>
      </c>
      <c r="E24" s="104">
        <v>2009</v>
      </c>
      <c r="F24" s="104">
        <v>2010</v>
      </c>
      <c r="G24" s="104">
        <v>2011</v>
      </c>
      <c r="H24" s="104">
        <v>2012</v>
      </c>
      <c r="I24" s="103" t="s">
        <v>108</v>
      </c>
      <c r="J24" s="103" t="s">
        <v>109</v>
      </c>
      <c r="K24" s="103" t="s">
        <v>155</v>
      </c>
      <c r="L24" s="103" t="s">
        <v>156</v>
      </c>
      <c r="M24" s="103" t="s">
        <v>157</v>
      </c>
    </row>
    <row r="25" spans="2:13" ht="15" customHeight="1" x14ac:dyDescent="0.2">
      <c r="B25" s="122" t="s">
        <v>148</v>
      </c>
      <c r="C25" s="98">
        <v>30.509090909090901</v>
      </c>
      <c r="D25" s="98">
        <v>31.781818181818181</v>
      </c>
      <c r="E25" s="98">
        <v>30.8</v>
      </c>
      <c r="F25" s="98">
        <v>30.945454545454545</v>
      </c>
      <c r="G25" s="98">
        <v>31.463636363636365</v>
      </c>
      <c r="H25" s="98">
        <v>31.336363636363636</v>
      </c>
      <c r="I25" s="99">
        <f>IFERROR(D25/C25-1,"-")</f>
        <v>4.1716328963051552E-2</v>
      </c>
      <c r="J25" s="99">
        <f t="shared" ref="J25:M33" si="2">IFERROR(E25/D25-1,"-")</f>
        <v>-3.0892448512585768E-2</v>
      </c>
      <c r="K25" s="99">
        <f t="shared" si="2"/>
        <v>4.7225501770955525E-3</v>
      </c>
      <c r="L25" s="99">
        <f t="shared" si="2"/>
        <v>1.6745005875440588E-2</v>
      </c>
      <c r="M25" s="99">
        <f t="shared" si="2"/>
        <v>-4.0450736781277863E-3</v>
      </c>
    </row>
    <row r="26" spans="2:13" ht="15" customHeight="1" x14ac:dyDescent="0.2">
      <c r="B26" s="122" t="s">
        <v>147</v>
      </c>
      <c r="C26" s="98">
        <v>20.1181818181818</v>
      </c>
      <c r="D26" s="98">
        <v>20.718181818181819</v>
      </c>
      <c r="E26" s="98">
        <v>19.972727272727273</v>
      </c>
      <c r="F26" s="98">
        <v>19.981818181818181</v>
      </c>
      <c r="G26" s="98">
        <v>19.836363636363636</v>
      </c>
      <c r="H26" s="98">
        <v>19.145454545454545</v>
      </c>
      <c r="I26" s="99">
        <f t="shared" ref="I26:I33" si="3">IFERROR(D26/C26-1,"-")</f>
        <v>2.9823768639856363E-2</v>
      </c>
      <c r="J26" s="99">
        <f t="shared" si="2"/>
        <v>-3.5980693286529197E-2</v>
      </c>
      <c r="K26" s="99">
        <f t="shared" si="2"/>
        <v>4.5516613563933994E-4</v>
      </c>
      <c r="L26" s="99">
        <f t="shared" si="2"/>
        <v>-7.2793448589626442E-3</v>
      </c>
      <c r="M26" s="99">
        <f t="shared" si="2"/>
        <v>-3.4830430797433531E-2</v>
      </c>
    </row>
    <row r="27" spans="2:13" ht="15" customHeight="1" x14ac:dyDescent="0.2">
      <c r="B27" s="122" t="s">
        <v>150</v>
      </c>
      <c r="C27" s="98">
        <v>17.600000000000001</v>
      </c>
      <c r="D27" s="98">
        <v>18.218181818181819</v>
      </c>
      <c r="E27" s="98">
        <v>17.427272727272726</v>
      </c>
      <c r="F27" s="98">
        <v>16.654545454545456</v>
      </c>
      <c r="G27" s="98">
        <v>15.372727272727273</v>
      </c>
      <c r="H27" s="98">
        <v>15.918181818181818</v>
      </c>
      <c r="I27" s="99">
        <f t="shared" si="3"/>
        <v>3.512396694214881E-2</v>
      </c>
      <c r="J27" s="99">
        <f t="shared" si="2"/>
        <v>-4.3413173652694703E-2</v>
      </c>
      <c r="K27" s="99">
        <f t="shared" si="2"/>
        <v>-4.4340114762649763E-2</v>
      </c>
      <c r="L27" s="99">
        <f t="shared" si="2"/>
        <v>-7.6965065502183516E-2</v>
      </c>
      <c r="M27" s="99">
        <f t="shared" si="2"/>
        <v>3.5481963335304512E-2</v>
      </c>
    </row>
    <row r="28" spans="2:13" ht="15" customHeight="1" x14ac:dyDescent="0.2">
      <c r="B28" s="122" t="s">
        <v>158</v>
      </c>
      <c r="C28" s="98">
        <v>12.0181818181818</v>
      </c>
      <c r="D28" s="98">
        <v>11.881818181818181</v>
      </c>
      <c r="E28" s="98">
        <v>12.045454545454545</v>
      </c>
      <c r="F28" s="98">
        <v>12.727272727272727</v>
      </c>
      <c r="G28" s="98">
        <v>13.145454545454545</v>
      </c>
      <c r="H28" s="98">
        <v>12.709090909090909</v>
      </c>
      <c r="I28" s="99">
        <f t="shared" si="3"/>
        <v>-1.1346444780633957E-2</v>
      </c>
      <c r="J28" s="99">
        <f t="shared" si="2"/>
        <v>1.3771996939556219E-2</v>
      </c>
      <c r="K28" s="99">
        <f t="shared" si="2"/>
        <v>5.6603773584905648E-2</v>
      </c>
      <c r="L28" s="99">
        <f t="shared" si="2"/>
        <v>3.2857142857142918E-2</v>
      </c>
      <c r="M28" s="99">
        <f t="shared" si="2"/>
        <v>-3.319502074688796E-2</v>
      </c>
    </row>
    <row r="29" spans="2:13" ht="15" customHeight="1" x14ac:dyDescent="0.2">
      <c r="B29" s="122" t="s">
        <v>145</v>
      </c>
      <c r="C29" s="98">
        <v>9.2818181818181795</v>
      </c>
      <c r="D29" s="98">
        <v>7.6818181818181817</v>
      </c>
      <c r="E29" s="98">
        <v>8.8000000000000007</v>
      </c>
      <c r="F29" s="98">
        <v>8.4</v>
      </c>
      <c r="G29" s="98">
        <v>8.836363636363636</v>
      </c>
      <c r="H29" s="98">
        <v>9.5909090909090917</v>
      </c>
      <c r="I29" s="99">
        <f t="shared" si="3"/>
        <v>-0.17238001958863836</v>
      </c>
      <c r="J29" s="99">
        <f t="shared" si="2"/>
        <v>0.14556213017751496</v>
      </c>
      <c r="K29" s="99">
        <f t="shared" si="2"/>
        <v>-4.5454545454545525E-2</v>
      </c>
      <c r="L29" s="99">
        <f t="shared" si="2"/>
        <v>5.1948051948051965E-2</v>
      </c>
      <c r="M29" s="99">
        <f t="shared" si="2"/>
        <v>8.5390946502057696E-2</v>
      </c>
    </row>
    <row r="30" spans="2:13" ht="15" customHeight="1" x14ac:dyDescent="0.2">
      <c r="B30" s="122" t="s">
        <v>159</v>
      </c>
      <c r="C30" s="98">
        <v>5.2636363636363601</v>
      </c>
      <c r="D30" s="98">
        <v>5.4</v>
      </c>
      <c r="E30" s="98">
        <v>5.6</v>
      </c>
      <c r="F30" s="98">
        <v>6.336363636363636</v>
      </c>
      <c r="G30" s="98">
        <v>6.2727272727272725</v>
      </c>
      <c r="H30" s="98">
        <v>5.9363636363636365</v>
      </c>
      <c r="I30" s="99">
        <f t="shared" si="3"/>
        <v>2.5906735751296095E-2</v>
      </c>
      <c r="J30" s="99">
        <f t="shared" si="2"/>
        <v>3.7037037037036979E-2</v>
      </c>
      <c r="K30" s="99">
        <f t="shared" si="2"/>
        <v>0.13149350649350655</v>
      </c>
      <c r="L30" s="99">
        <f t="shared" si="2"/>
        <v>-1.0043041606886627E-2</v>
      </c>
      <c r="M30" s="99">
        <f t="shared" si="2"/>
        <v>-5.3623188405797051E-2</v>
      </c>
    </row>
    <row r="31" spans="2:13" ht="15" customHeight="1" x14ac:dyDescent="0.2">
      <c r="B31" s="122" t="s">
        <v>153</v>
      </c>
      <c r="C31" s="98">
        <v>1.7909090909090899</v>
      </c>
      <c r="D31" s="98">
        <v>1.4727272727272727</v>
      </c>
      <c r="E31" s="98">
        <v>2.0909090909090908</v>
      </c>
      <c r="F31" s="98">
        <v>2.1181818181818182</v>
      </c>
      <c r="G31" s="98">
        <v>2.5181818181818181</v>
      </c>
      <c r="H31" s="98">
        <v>2.8</v>
      </c>
      <c r="I31" s="99">
        <f t="shared" si="3"/>
        <v>-0.17766497461928887</v>
      </c>
      <c r="J31" s="99">
        <f t="shared" si="2"/>
        <v>0.41975308641975317</v>
      </c>
      <c r="K31" s="99">
        <f t="shared" si="2"/>
        <v>1.304347826086949E-2</v>
      </c>
      <c r="L31" s="99">
        <f t="shared" si="2"/>
        <v>0.18884120171673824</v>
      </c>
      <c r="M31" s="99">
        <f t="shared" si="2"/>
        <v>0.11191335740072206</v>
      </c>
    </row>
    <row r="32" spans="2:13" ht="15" customHeight="1" x14ac:dyDescent="0.2">
      <c r="B32" s="122" t="s">
        <v>149</v>
      </c>
      <c r="C32" s="98">
        <v>1.24545454545455</v>
      </c>
      <c r="D32" s="98">
        <v>1.0272727272727273</v>
      </c>
      <c r="E32" s="98">
        <v>1.0454545454545454</v>
      </c>
      <c r="F32" s="98">
        <v>1.2818181818181817</v>
      </c>
      <c r="G32" s="98">
        <v>1.2272727272727273</v>
      </c>
      <c r="H32" s="98">
        <v>1.3090909090909091</v>
      </c>
      <c r="I32" s="99">
        <f t="shared" si="3"/>
        <v>-0.17518248175182782</v>
      </c>
      <c r="J32" s="99">
        <f t="shared" si="2"/>
        <v>1.7699115044247593E-2</v>
      </c>
      <c r="K32" s="99">
        <f t="shared" si="2"/>
        <v>0.22608695652173916</v>
      </c>
      <c r="L32" s="99">
        <f t="shared" si="2"/>
        <v>-4.2553191489361653E-2</v>
      </c>
      <c r="M32" s="99">
        <f t="shared" si="2"/>
        <v>6.6666666666666652E-2</v>
      </c>
    </row>
    <row r="33" spans="2:13" ht="15" customHeight="1" x14ac:dyDescent="0.2">
      <c r="B33" s="122" t="s">
        <v>142</v>
      </c>
      <c r="C33" s="98">
        <v>2.1727272727272702</v>
      </c>
      <c r="D33" s="98">
        <v>1.8181818181818181</v>
      </c>
      <c r="E33" s="98">
        <v>2.2181818181818183</v>
      </c>
      <c r="F33" s="98">
        <v>1.5545454545454545</v>
      </c>
      <c r="G33" s="98">
        <v>1.3272727272727274</v>
      </c>
      <c r="H33" s="98">
        <v>1.2545454545454546</v>
      </c>
      <c r="I33" s="99">
        <f t="shared" si="3"/>
        <v>-0.16317991631799067</v>
      </c>
      <c r="J33" s="99">
        <f t="shared" si="2"/>
        <v>0.21999999999999997</v>
      </c>
      <c r="K33" s="99">
        <f t="shared" si="2"/>
        <v>-0.29918032786885251</v>
      </c>
      <c r="L33" s="99">
        <f t="shared" si="2"/>
        <v>-0.14619883040935655</v>
      </c>
      <c r="M33" s="99">
        <f t="shared" si="2"/>
        <v>-5.4794520547945202E-2</v>
      </c>
    </row>
    <row r="34" spans="2:13" ht="6" customHeight="1" x14ac:dyDescent="0.2">
      <c r="B34" s="21"/>
      <c r="C34" s="21"/>
      <c r="D34" s="21"/>
      <c r="E34" s="21"/>
      <c r="F34" s="39"/>
      <c r="G34" s="39"/>
      <c r="H34" s="39"/>
      <c r="I34" s="27"/>
      <c r="J34" s="27"/>
      <c r="K34" s="27"/>
      <c r="L34" s="25"/>
      <c r="M34" s="25"/>
    </row>
    <row r="35" spans="2:13" ht="24.75" customHeight="1" x14ac:dyDescent="0.2">
      <c r="B35" s="311" t="s">
        <v>154</v>
      </c>
      <c r="C35" s="311"/>
      <c r="D35" s="311"/>
      <c r="E35" s="311"/>
      <c r="F35" s="311"/>
      <c r="G35" s="311"/>
      <c r="H35" s="311"/>
      <c r="I35" s="311"/>
      <c r="J35" s="311"/>
      <c r="K35" s="311"/>
      <c r="L35" s="311"/>
      <c r="M35" s="311"/>
    </row>
    <row r="40" spans="2:13" x14ac:dyDescent="0.2">
      <c r="B40" s="57"/>
      <c r="C40" s="57"/>
      <c r="D40" s="57"/>
      <c r="E40" s="57"/>
    </row>
    <row r="41" spans="2:13" x14ac:dyDescent="0.2">
      <c r="B41" s="45"/>
      <c r="C41" s="45"/>
      <c r="D41" s="45"/>
      <c r="E41" s="57"/>
    </row>
    <row r="42" spans="2:13" x14ac:dyDescent="0.2">
      <c r="B42" s="58"/>
      <c r="C42" s="60">
        <v>2014</v>
      </c>
      <c r="D42" s="60">
        <v>2015</v>
      </c>
      <c r="E42" s="61" t="s">
        <v>593</v>
      </c>
    </row>
    <row r="43" spans="2:13" x14ac:dyDescent="0.2">
      <c r="B43" s="125" t="s">
        <v>148</v>
      </c>
      <c r="C43" s="62">
        <v>30.3</v>
      </c>
      <c r="D43" s="62">
        <v>30.581818181818182</v>
      </c>
      <c r="E43" s="63">
        <f t="shared" ref="E43:E54" si="4">D43/C43-1</f>
        <v>9.300930093009363E-3</v>
      </c>
    </row>
    <row r="44" spans="2:13" x14ac:dyDescent="0.2">
      <c r="B44" s="125" t="s">
        <v>147</v>
      </c>
      <c r="C44" s="62">
        <v>19.190909090909091</v>
      </c>
      <c r="D44" s="62">
        <v>19.209090909090911</v>
      </c>
      <c r="E44" s="63">
        <f t="shared" si="4"/>
        <v>9.47418285172974E-4</v>
      </c>
    </row>
    <row r="45" spans="2:13" x14ac:dyDescent="0.2">
      <c r="B45" s="125" t="s">
        <v>150</v>
      </c>
      <c r="C45" s="62">
        <v>15.409090909090908</v>
      </c>
      <c r="D45" s="62">
        <v>15.981818181818182</v>
      </c>
      <c r="E45" s="63">
        <f t="shared" si="4"/>
        <v>3.7168141592920367E-2</v>
      </c>
    </row>
    <row r="46" spans="2:13" x14ac:dyDescent="0.2">
      <c r="B46" s="125" t="s">
        <v>145</v>
      </c>
      <c r="C46" s="62">
        <v>8.872727272727273</v>
      </c>
      <c r="D46" s="62">
        <v>8.8181818181818183</v>
      </c>
      <c r="E46" s="63">
        <f t="shared" si="4"/>
        <v>-6.147540983606592E-3</v>
      </c>
    </row>
    <row r="47" spans="2:13" x14ac:dyDescent="0.2">
      <c r="B47" s="125" t="s">
        <v>152</v>
      </c>
      <c r="C47" s="62">
        <v>7.3272727272727272</v>
      </c>
      <c r="D47" s="62">
        <v>7.3181818181818183</v>
      </c>
      <c r="E47" s="63">
        <f t="shared" si="4"/>
        <v>-1.2406947890818421E-3</v>
      </c>
    </row>
    <row r="48" spans="2:13" x14ac:dyDescent="0.2">
      <c r="B48" s="125" t="s">
        <v>151</v>
      </c>
      <c r="C48" s="62">
        <v>5.663636363636364</v>
      </c>
      <c r="D48" s="62">
        <v>5.5181818181818176</v>
      </c>
      <c r="E48" s="63">
        <f t="shared" si="4"/>
        <v>-2.5682182985553914E-2</v>
      </c>
    </row>
    <row r="49" spans="2:5" x14ac:dyDescent="0.2">
      <c r="B49" s="125" t="s">
        <v>143</v>
      </c>
      <c r="C49" s="62">
        <v>5.1181818181818182</v>
      </c>
      <c r="D49" s="62">
        <v>4.709090909090909</v>
      </c>
      <c r="E49" s="63">
        <f t="shared" si="4"/>
        <v>-7.9928952042628842E-2</v>
      </c>
    </row>
    <row r="50" spans="2:5" x14ac:dyDescent="0.2">
      <c r="B50" s="125" t="s">
        <v>153</v>
      </c>
      <c r="C50" s="62">
        <v>2.2272727272727271</v>
      </c>
      <c r="D50" s="62">
        <v>2.1272727272727274</v>
      </c>
      <c r="E50" s="63">
        <f t="shared" si="4"/>
        <v>-4.4897959183673342E-2</v>
      </c>
    </row>
    <row r="51" spans="2:5" x14ac:dyDescent="0.2">
      <c r="B51" s="125" t="s">
        <v>142</v>
      </c>
      <c r="C51" s="62">
        <v>1.5545454545454545</v>
      </c>
      <c r="D51" s="62">
        <v>1.8545454545454545</v>
      </c>
      <c r="E51" s="63">
        <f t="shared" si="4"/>
        <v>0.19298245614035081</v>
      </c>
    </row>
    <row r="52" spans="2:5" x14ac:dyDescent="0.2">
      <c r="B52" s="125" t="s">
        <v>149</v>
      </c>
      <c r="C52" s="62">
        <v>1.6636363636363636</v>
      </c>
      <c r="D52" s="62">
        <v>1.5181818181818181</v>
      </c>
      <c r="E52" s="63">
        <f t="shared" si="4"/>
        <v>-8.7431693989071024E-2</v>
      </c>
    </row>
    <row r="53" spans="2:5" x14ac:dyDescent="0.2">
      <c r="B53" s="125" t="s">
        <v>144</v>
      </c>
      <c r="C53" s="62">
        <v>1.5636363636363637</v>
      </c>
      <c r="D53" s="62">
        <v>1.4545454545454546</v>
      </c>
      <c r="E53" s="63">
        <f t="shared" si="4"/>
        <v>-6.9767441860465129E-2</v>
      </c>
    </row>
    <row r="54" spans="2:5" x14ac:dyDescent="0.2">
      <c r="B54" s="125" t="s">
        <v>146</v>
      </c>
      <c r="C54" s="62">
        <v>1.1090909090909091</v>
      </c>
      <c r="D54" s="62">
        <v>0.90909090909090906</v>
      </c>
      <c r="E54" s="63">
        <f t="shared" si="4"/>
        <v>-0.18032786885245911</v>
      </c>
    </row>
    <row r="55" spans="2:5" x14ac:dyDescent="0.2">
      <c r="B55" s="57"/>
      <c r="C55" s="57"/>
      <c r="D55" s="57"/>
      <c r="E55" s="294"/>
    </row>
  </sheetData>
  <sortState ref="A6:M17">
    <sortCondition descending="1" ref="E6:E17"/>
  </sortState>
  <mergeCells count="3">
    <mergeCell ref="B22:M22"/>
    <mergeCell ref="B35:M35"/>
    <mergeCell ref="B19:G19"/>
  </mergeCells>
  <printOptions horizontalCentered="1" verticalCentered="1"/>
  <pageMargins left="3.937007874015748E-2" right="3.937007874015748E-2" top="0.74803149606299213" bottom="0.35433070866141736" header="0.11811023622047245" footer="0.11811023622047245"/>
  <pageSetup paperSize="9" scale="77" orientation="landscape" cellComments="atEnd" r:id="rId1"/>
  <headerFooter scaleWithDoc="0" alignWithMargins="0">
    <oddHeader>&amp;L&amp;G&amp;CEncuesta de Turismo Receptivo</oddHeader>
    <oddFooter>&amp;CTurismo de Tenerife&amp;R&amp;K01+034&amp;P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pageSetUpPr fitToPage="1"/>
  </sheetPr>
  <dimension ref="A1:AA104"/>
  <sheetViews>
    <sheetView showGridLines="0" zoomScaleNormal="100" workbookViewId="0"/>
  </sheetViews>
  <sheetFormatPr baseColWidth="10" defaultColWidth="9.42578125" defaultRowHeight="12.75" x14ac:dyDescent="0.2"/>
  <cols>
    <col min="1" max="1" width="16.28515625" customWidth="1"/>
    <col min="2" max="2" width="22.28515625" customWidth="1"/>
    <col min="3" max="19" width="7.7109375" customWidth="1"/>
    <col min="20" max="20" width="10.85546875" bestFit="1" customWidth="1"/>
  </cols>
  <sheetData>
    <row r="1" spans="1:27" x14ac:dyDescent="0.2">
      <c r="A1" s="10"/>
    </row>
    <row r="2" spans="1:27" ht="77.25" customHeight="1" x14ac:dyDescent="0.2"/>
    <row r="3" spans="1:27" ht="21.75" customHeight="1" thickBot="1" x14ac:dyDescent="0.25">
      <c r="B3" s="308" t="s">
        <v>612</v>
      </c>
      <c r="C3" s="308"/>
      <c r="D3" s="308"/>
      <c r="E3" s="308"/>
      <c r="F3" s="308"/>
      <c r="G3" s="308"/>
      <c r="H3" s="308"/>
      <c r="I3" s="308"/>
      <c r="J3" s="308"/>
      <c r="K3" s="308"/>
      <c r="L3" s="308"/>
      <c r="M3" s="308"/>
      <c r="N3" s="308"/>
      <c r="O3" s="308"/>
      <c r="P3" s="308"/>
      <c r="Q3" s="308"/>
    </row>
    <row r="4" spans="1:27" s="11" customFormat="1" ht="6" customHeight="1" x14ac:dyDescent="0.2">
      <c r="B4" s="41"/>
      <c r="C4" s="42"/>
      <c r="D4" s="42"/>
      <c r="E4" s="42"/>
      <c r="F4" s="42"/>
      <c r="G4" s="42"/>
      <c r="H4" s="42"/>
      <c r="I4" s="42"/>
      <c r="J4" s="42"/>
      <c r="K4" s="43"/>
      <c r="L4" s="43"/>
      <c r="M4" s="43"/>
      <c r="N4" s="43"/>
      <c r="O4" s="43"/>
      <c r="P4" s="43"/>
      <c r="Q4" s="43"/>
    </row>
    <row r="5" spans="1:27" ht="39.75" customHeight="1" x14ac:dyDescent="0.2">
      <c r="B5" s="100"/>
      <c r="C5" s="101">
        <v>2008</v>
      </c>
      <c r="D5" s="101">
        <v>2009</v>
      </c>
      <c r="E5" s="101">
        <v>2010</v>
      </c>
      <c r="F5" s="101">
        <v>2011</v>
      </c>
      <c r="G5" s="101">
        <v>2012</v>
      </c>
      <c r="H5" s="101">
        <v>2013</v>
      </c>
      <c r="I5" s="101">
        <v>2014</v>
      </c>
      <c r="J5" s="102">
        <v>2015</v>
      </c>
      <c r="K5" s="103" t="s">
        <v>109</v>
      </c>
      <c r="L5" s="103" t="s">
        <v>155</v>
      </c>
      <c r="M5" s="103" t="s">
        <v>156</v>
      </c>
      <c r="N5" s="103" t="s">
        <v>157</v>
      </c>
      <c r="O5" s="103" t="s">
        <v>387</v>
      </c>
      <c r="P5" s="103" t="s">
        <v>214</v>
      </c>
      <c r="Q5" s="103" t="s">
        <v>593</v>
      </c>
      <c r="T5" s="20"/>
      <c r="U5" s="20"/>
      <c r="V5" s="20"/>
      <c r="W5" s="20"/>
      <c r="X5" s="20"/>
      <c r="Y5" s="20"/>
      <c r="Z5" s="20"/>
      <c r="AA5" s="21"/>
    </row>
    <row r="6" spans="1:27" ht="15" customHeight="1" x14ac:dyDescent="0.2">
      <c r="B6" s="20" t="s">
        <v>160</v>
      </c>
      <c r="C6" s="98">
        <v>50.109090909090909</v>
      </c>
      <c r="D6" s="98">
        <v>50.9</v>
      </c>
      <c r="E6" s="98">
        <v>54.218181818181819</v>
      </c>
      <c r="F6" s="98">
        <v>50.572727272727271</v>
      </c>
      <c r="G6" s="98">
        <v>52.081818181818178</v>
      </c>
      <c r="H6" s="98">
        <v>52.063636363636363</v>
      </c>
      <c r="I6" s="98">
        <v>52.018181818181816</v>
      </c>
      <c r="J6" s="98">
        <v>51.409090909090907</v>
      </c>
      <c r="K6" s="99">
        <f t="shared" ref="K6:Q11" si="0">IFERROR(D6/C6-1,"-")</f>
        <v>1.5783744557329449E-2</v>
      </c>
      <c r="L6" s="99">
        <f t="shared" si="0"/>
        <v>6.5190212537953318E-2</v>
      </c>
      <c r="M6" s="99">
        <f t="shared" si="0"/>
        <v>-6.7236753856472209E-2</v>
      </c>
      <c r="N6" s="99">
        <f t="shared" si="0"/>
        <v>2.9840014380729807E-2</v>
      </c>
      <c r="O6" s="99">
        <f t="shared" si="0"/>
        <v>-3.4910106475816161E-4</v>
      </c>
      <c r="P6" s="99">
        <f t="shared" si="0"/>
        <v>-8.7305744718002565E-4</v>
      </c>
      <c r="Q6" s="99">
        <f t="shared" si="0"/>
        <v>-1.170919259000347E-2</v>
      </c>
    </row>
    <row r="7" spans="1:27" ht="15" customHeight="1" x14ac:dyDescent="0.2">
      <c r="B7" s="20" t="s">
        <v>161</v>
      </c>
      <c r="C7" s="98">
        <v>19.136363636363637</v>
      </c>
      <c r="D7" s="98">
        <v>19.281818181818181</v>
      </c>
      <c r="E7" s="98">
        <v>18.109090909090909</v>
      </c>
      <c r="F7" s="98">
        <v>19.463636363636365</v>
      </c>
      <c r="G7" s="98">
        <v>18.7</v>
      </c>
      <c r="H7" s="98">
        <v>19.736363636363638</v>
      </c>
      <c r="I7" s="98">
        <v>19.081818181818182</v>
      </c>
      <c r="J7" s="98">
        <v>18.418181818181818</v>
      </c>
      <c r="K7" s="99">
        <f t="shared" si="0"/>
        <v>7.6009501187648265E-3</v>
      </c>
      <c r="L7" s="99">
        <f t="shared" si="0"/>
        <v>-6.0820367751060811E-2</v>
      </c>
      <c r="M7" s="99">
        <f t="shared" si="0"/>
        <v>7.4799196787148636E-2</v>
      </c>
      <c r="N7" s="99">
        <f t="shared" si="0"/>
        <v>-3.9234002802428836E-2</v>
      </c>
      <c r="O7" s="99">
        <f t="shared" si="0"/>
        <v>5.5420515313563623E-2</v>
      </c>
      <c r="P7" s="99">
        <f t="shared" si="0"/>
        <v>-3.3164440350069158E-2</v>
      </c>
      <c r="Q7" s="99">
        <f t="shared" si="0"/>
        <v>-3.4778465936160075E-2</v>
      </c>
    </row>
    <row r="8" spans="1:27" ht="15" customHeight="1" x14ac:dyDescent="0.2">
      <c r="B8" s="20" t="s">
        <v>162</v>
      </c>
      <c r="C8" s="98">
        <v>12.236363636363636</v>
      </c>
      <c r="D8" s="98">
        <v>11.981818181818182</v>
      </c>
      <c r="E8" s="98">
        <v>11.227272727272727</v>
      </c>
      <c r="F8" s="98">
        <v>12.718181818181819</v>
      </c>
      <c r="G8" s="98">
        <v>12.018181818181818</v>
      </c>
      <c r="H8" s="98">
        <v>11.936363636363636</v>
      </c>
      <c r="I8" s="98">
        <v>13.145454545454545</v>
      </c>
      <c r="J8" s="98">
        <v>13.645454545454546</v>
      </c>
      <c r="K8" s="99">
        <f t="shared" si="0"/>
        <v>-2.080237741456159E-2</v>
      </c>
      <c r="L8" s="99">
        <f t="shared" si="0"/>
        <v>-6.2974203338391654E-2</v>
      </c>
      <c r="M8" s="99">
        <f t="shared" si="0"/>
        <v>0.13279352226720653</v>
      </c>
      <c r="N8" s="99">
        <f t="shared" si="0"/>
        <v>-5.5039313795568368E-2</v>
      </c>
      <c r="O8" s="99">
        <f t="shared" si="0"/>
        <v>-6.8078668683813071E-3</v>
      </c>
      <c r="P8" s="99">
        <f t="shared" si="0"/>
        <v>0.10129474485910128</v>
      </c>
      <c r="Q8" s="99">
        <f t="shared" si="0"/>
        <v>3.8035961272475882E-2</v>
      </c>
    </row>
    <row r="9" spans="1:27" ht="15" customHeight="1" x14ac:dyDescent="0.2">
      <c r="B9" s="20" t="s">
        <v>163</v>
      </c>
      <c r="C9" s="98">
        <v>9.463636363636363</v>
      </c>
      <c r="D9" s="98">
        <v>8.0272727272727273</v>
      </c>
      <c r="E9" s="98">
        <v>7.581818181818182</v>
      </c>
      <c r="F9" s="98">
        <v>8.745454545454546</v>
      </c>
      <c r="G9" s="98">
        <v>8.5727272727272723</v>
      </c>
      <c r="H9" s="98">
        <v>8.2818181818181813</v>
      </c>
      <c r="I9" s="98">
        <v>8.3636363636363633</v>
      </c>
      <c r="J9" s="98">
        <v>9.172727272727272</v>
      </c>
      <c r="K9" s="99">
        <f t="shared" si="0"/>
        <v>-0.15177713736791543</v>
      </c>
      <c r="L9" s="99">
        <f t="shared" si="0"/>
        <v>-5.5492638731596822E-2</v>
      </c>
      <c r="M9" s="99">
        <f t="shared" si="0"/>
        <v>0.15347721822541982</v>
      </c>
      <c r="N9" s="99">
        <f t="shared" si="0"/>
        <v>-1.975051975051989E-2</v>
      </c>
      <c r="O9" s="99">
        <f t="shared" si="0"/>
        <v>-3.3934252386002117E-2</v>
      </c>
      <c r="P9" s="99">
        <f t="shared" si="0"/>
        <v>9.8792535675082949E-3</v>
      </c>
      <c r="Q9" s="99">
        <f t="shared" si="0"/>
        <v>9.6739130434782661E-2</v>
      </c>
    </row>
    <row r="10" spans="1:27" ht="15" customHeight="1" x14ac:dyDescent="0.2">
      <c r="B10" s="20" t="s">
        <v>164</v>
      </c>
      <c r="C10" s="98">
        <v>8.709090909090909</v>
      </c>
      <c r="D10" s="98">
        <v>9.3818181818181809</v>
      </c>
      <c r="E10" s="98">
        <v>8.3545454545454554</v>
      </c>
      <c r="F10" s="98">
        <v>8.1090909090909093</v>
      </c>
      <c r="G10" s="98">
        <v>8.1181818181818191</v>
      </c>
      <c r="H10" s="98">
        <v>7.3636363636363633</v>
      </c>
      <c r="I10" s="98">
        <v>6.7454545454545451</v>
      </c>
      <c r="J10" s="98">
        <v>6.9272727272727277</v>
      </c>
      <c r="K10" s="99">
        <f t="shared" si="0"/>
        <v>7.7244258872651184E-2</v>
      </c>
      <c r="L10" s="99">
        <f t="shared" si="0"/>
        <v>-0.10949612403100761</v>
      </c>
      <c r="M10" s="99">
        <f t="shared" si="0"/>
        <v>-2.9379760609358097E-2</v>
      </c>
      <c r="N10" s="99">
        <f t="shared" si="0"/>
        <v>1.1210762331839152E-3</v>
      </c>
      <c r="O10" s="99">
        <f t="shared" si="0"/>
        <v>-9.2945128779395425E-2</v>
      </c>
      <c r="P10" s="99">
        <f t="shared" si="0"/>
        <v>-8.395061728395059E-2</v>
      </c>
      <c r="Q10" s="99">
        <f t="shared" si="0"/>
        <v>2.695417789757415E-2</v>
      </c>
    </row>
    <row r="11" spans="1:27" ht="15" customHeight="1" x14ac:dyDescent="0.2">
      <c r="B11" s="20" t="s">
        <v>165</v>
      </c>
      <c r="C11" s="98">
        <v>0.3</v>
      </c>
      <c r="D11" s="98">
        <v>0.38181818181818183</v>
      </c>
      <c r="E11" s="98">
        <v>0.48181818181818181</v>
      </c>
      <c r="F11" s="98">
        <v>0.34545454545454546</v>
      </c>
      <c r="G11" s="98">
        <v>0.46363636363636362</v>
      </c>
      <c r="H11" s="98">
        <v>0.50909090909090904</v>
      </c>
      <c r="I11" s="98">
        <v>0.54545454545454541</v>
      </c>
      <c r="J11" s="98">
        <v>0.30909090909090908</v>
      </c>
      <c r="K11" s="99">
        <f t="shared" si="0"/>
        <v>0.27272727272727293</v>
      </c>
      <c r="L11" s="99">
        <f t="shared" si="0"/>
        <v>0.26190476190476186</v>
      </c>
      <c r="M11" s="99">
        <f t="shared" si="0"/>
        <v>-0.28301886792452824</v>
      </c>
      <c r="N11" s="99">
        <f t="shared" si="0"/>
        <v>0.34210526315789469</v>
      </c>
      <c r="O11" s="99">
        <f t="shared" si="0"/>
        <v>9.8039215686274384E-2</v>
      </c>
      <c r="P11" s="99">
        <f t="shared" si="0"/>
        <v>7.1428571428571397E-2</v>
      </c>
      <c r="Q11" s="99">
        <f t="shared" si="0"/>
        <v>-0.43333333333333335</v>
      </c>
    </row>
    <row r="12" spans="1:27" ht="15" customHeight="1" x14ac:dyDescent="0.2">
      <c r="B12" s="20" t="s">
        <v>166</v>
      </c>
      <c r="C12" s="98">
        <v>4.5454545454545456E-2</v>
      </c>
      <c r="D12" s="98">
        <v>4.5454545454545456E-2</v>
      </c>
      <c r="E12" s="98">
        <v>2.7272727272727271E-2</v>
      </c>
      <c r="F12" s="98">
        <v>4.5454545454545456E-2</v>
      </c>
      <c r="G12" s="98">
        <v>4.5454545454545456E-2</v>
      </c>
      <c r="H12" s="98">
        <v>0.10909090909090909</v>
      </c>
      <c r="I12" s="98">
        <v>0.1</v>
      </c>
      <c r="J12" s="98">
        <v>0.11818181818181819</v>
      </c>
      <c r="K12" s="99">
        <f t="shared" ref="K12:Q12" si="1">IFERROR(D12/C12-1,"-")</f>
        <v>0</v>
      </c>
      <c r="L12" s="99">
        <f t="shared" si="1"/>
        <v>-0.4</v>
      </c>
      <c r="M12" s="99">
        <f t="shared" si="1"/>
        <v>0.66666666666666674</v>
      </c>
      <c r="N12" s="99">
        <f t="shared" si="1"/>
        <v>0</v>
      </c>
      <c r="O12" s="99">
        <f t="shared" si="1"/>
        <v>1.4</v>
      </c>
      <c r="P12" s="99">
        <f t="shared" si="1"/>
        <v>-8.3333333333333259E-2</v>
      </c>
      <c r="Q12" s="99">
        <f t="shared" si="1"/>
        <v>0.18181818181818188</v>
      </c>
    </row>
    <row r="13" spans="1:27" ht="6" customHeight="1" x14ac:dyDescent="0.2">
      <c r="B13" s="21"/>
      <c r="C13" s="25"/>
      <c r="D13" s="25"/>
      <c r="E13" s="25"/>
      <c r="F13" s="25"/>
      <c r="G13" s="25"/>
      <c r="H13" s="25"/>
      <c r="I13" s="25"/>
      <c r="J13" s="25"/>
      <c r="K13" s="27"/>
      <c r="L13" s="27"/>
      <c r="M13" s="27"/>
      <c r="N13" s="27"/>
      <c r="O13" s="27"/>
      <c r="P13" s="27"/>
      <c r="Q13" s="27"/>
    </row>
    <row r="14" spans="1:27" ht="15" customHeight="1" x14ac:dyDescent="0.2">
      <c r="B14" s="311" t="s">
        <v>59</v>
      </c>
      <c r="C14" s="311"/>
      <c r="D14" s="311"/>
      <c r="E14" s="311"/>
      <c r="F14" s="311"/>
      <c r="G14" s="311"/>
      <c r="H14" s="311"/>
      <c r="I14" s="311"/>
      <c r="J14" s="311"/>
      <c r="K14" s="311"/>
      <c r="L14" s="311"/>
      <c r="M14" s="311"/>
      <c r="N14" s="311"/>
      <c r="O14" s="311"/>
      <c r="P14" s="311"/>
      <c r="Q14" s="311"/>
    </row>
    <row r="15" spans="1:27" x14ac:dyDescent="0.2">
      <c r="B15" s="28"/>
      <c r="C15" s="28"/>
      <c r="D15" s="28"/>
      <c r="E15" s="28"/>
      <c r="F15" s="28"/>
      <c r="G15" s="28"/>
      <c r="H15" s="28"/>
      <c r="I15" s="28"/>
      <c r="J15" s="28"/>
      <c r="K15" s="28"/>
      <c r="L15" s="28"/>
      <c r="M15" s="28"/>
      <c r="N15" s="28"/>
      <c r="O15" s="28"/>
      <c r="P15" s="28"/>
      <c r="Q15" s="28"/>
    </row>
    <row r="16" spans="1:27" x14ac:dyDescent="0.2">
      <c r="B16" s="28"/>
      <c r="C16" s="28"/>
      <c r="D16" s="28"/>
      <c r="E16" s="28"/>
      <c r="F16" s="28"/>
      <c r="G16" s="28"/>
      <c r="H16" s="28"/>
      <c r="I16" s="28"/>
      <c r="J16" s="28"/>
      <c r="K16" s="28"/>
      <c r="L16" s="28"/>
      <c r="M16" s="28"/>
      <c r="N16" s="28"/>
      <c r="O16" s="28"/>
      <c r="P16" s="28"/>
      <c r="Q16" s="28"/>
    </row>
    <row r="17" spans="2:27" ht="21.75" customHeight="1" thickBot="1" x14ac:dyDescent="0.25">
      <c r="B17" s="308" t="s">
        <v>613</v>
      </c>
      <c r="C17" s="308"/>
      <c r="D17" s="308"/>
      <c r="E17" s="308"/>
      <c r="F17" s="308"/>
      <c r="G17" s="308"/>
      <c r="H17" s="308"/>
      <c r="I17" s="308"/>
      <c r="J17" s="308"/>
      <c r="K17" s="308"/>
      <c r="L17" s="308"/>
      <c r="M17" s="308"/>
      <c r="N17" s="308"/>
      <c r="O17" s="308"/>
      <c r="P17" s="308"/>
      <c r="Q17" s="308"/>
    </row>
    <row r="18" spans="2:27" s="11" customFormat="1" ht="6" customHeight="1" x14ac:dyDescent="0.2">
      <c r="B18" s="41"/>
      <c r="C18" s="42"/>
      <c r="D18" s="42"/>
      <c r="E18" s="42"/>
      <c r="F18" s="42"/>
      <c r="G18" s="42"/>
      <c r="H18" s="42"/>
      <c r="I18" s="42"/>
      <c r="J18" s="42"/>
      <c r="K18" s="43"/>
      <c r="L18" s="43"/>
      <c r="M18" s="43"/>
      <c r="N18" s="43"/>
      <c r="O18" s="43"/>
      <c r="P18" s="43"/>
      <c r="Q18" s="43"/>
    </row>
    <row r="19" spans="2:27" ht="39.75" customHeight="1" x14ac:dyDescent="0.2">
      <c r="B19" s="100"/>
      <c r="C19" s="101">
        <v>2008</v>
      </c>
      <c r="D19" s="101">
        <v>2009</v>
      </c>
      <c r="E19" s="101">
        <v>2010</v>
      </c>
      <c r="F19" s="101">
        <v>2011</v>
      </c>
      <c r="G19" s="101">
        <v>2012</v>
      </c>
      <c r="H19" s="101">
        <v>2013</v>
      </c>
      <c r="I19" s="101">
        <v>2014</v>
      </c>
      <c r="J19" s="102">
        <v>2015</v>
      </c>
      <c r="K19" s="103" t="s">
        <v>109</v>
      </c>
      <c r="L19" s="103" t="s">
        <v>155</v>
      </c>
      <c r="M19" s="103" t="s">
        <v>156</v>
      </c>
      <c r="N19" s="103" t="s">
        <v>157</v>
      </c>
      <c r="O19" s="103" t="s">
        <v>387</v>
      </c>
      <c r="P19" s="103" t="s">
        <v>214</v>
      </c>
      <c r="Q19" s="103" t="s">
        <v>593</v>
      </c>
      <c r="T19" s="20"/>
      <c r="U19" s="20"/>
      <c r="V19" s="20"/>
      <c r="W19" s="20"/>
      <c r="X19" s="20"/>
      <c r="Y19" s="20"/>
      <c r="Z19" s="20"/>
      <c r="AA19" s="21"/>
    </row>
    <row r="20" spans="2:27" ht="15" customHeight="1" x14ac:dyDescent="0.2">
      <c r="B20" s="20" t="s">
        <v>167</v>
      </c>
      <c r="C20" s="98">
        <v>5.8636363636363633</v>
      </c>
      <c r="D20" s="98">
        <v>6.8909090909090907</v>
      </c>
      <c r="E20" s="98">
        <v>7.5181818181818185</v>
      </c>
      <c r="F20" s="98">
        <v>9.2272727272727266</v>
      </c>
      <c r="G20" s="98">
        <v>9.6909090909090914</v>
      </c>
      <c r="H20" s="98">
        <v>10.609090909090909</v>
      </c>
      <c r="I20" s="98">
        <v>9.5</v>
      </c>
      <c r="J20" s="98">
        <v>9.918181818181818</v>
      </c>
      <c r="K20" s="99">
        <f t="shared" ref="K20:Q35" si="2">IFERROR(D20/C20-1,"-")</f>
        <v>0.17519379844961236</v>
      </c>
      <c r="L20" s="99">
        <f t="shared" si="2"/>
        <v>9.1029023746701965E-2</v>
      </c>
      <c r="M20" s="99">
        <f t="shared" si="2"/>
        <v>0.2273276904474002</v>
      </c>
      <c r="N20" s="99">
        <f t="shared" si="2"/>
        <v>5.0246305418719439E-2</v>
      </c>
      <c r="O20" s="99">
        <f t="shared" si="2"/>
        <v>9.4746716697936106E-2</v>
      </c>
      <c r="P20" s="99">
        <f t="shared" si="2"/>
        <v>-0.10454155955441302</v>
      </c>
      <c r="Q20" s="99">
        <f t="shared" si="2"/>
        <v>4.4019138755980736E-2</v>
      </c>
    </row>
    <row r="21" spans="2:27" ht="15" customHeight="1" x14ac:dyDescent="0.2">
      <c r="B21" s="20" t="s">
        <v>168</v>
      </c>
      <c r="C21" s="98">
        <v>38.481818181818184</v>
      </c>
      <c r="D21" s="98">
        <v>37.972727272727276</v>
      </c>
      <c r="E21" s="98">
        <v>40.772727272727273</v>
      </c>
      <c r="F21" s="98">
        <v>35.336363636363636</v>
      </c>
      <c r="G21" s="98">
        <v>36.809090909090912</v>
      </c>
      <c r="H21" s="98">
        <v>35.236363636363635</v>
      </c>
      <c r="I21" s="98">
        <v>36.327272727272728</v>
      </c>
      <c r="J21" s="98">
        <v>36.054545454545455</v>
      </c>
      <c r="K21" s="99">
        <f t="shared" si="2"/>
        <v>-1.3229388140798437E-2</v>
      </c>
      <c r="L21" s="99">
        <f t="shared" si="2"/>
        <v>7.3737131912856135E-2</v>
      </c>
      <c r="M21" s="99">
        <f t="shared" si="2"/>
        <v>-0.1333333333333333</v>
      </c>
      <c r="N21" s="99">
        <f t="shared" si="2"/>
        <v>4.1677386158991636E-2</v>
      </c>
      <c r="O21" s="99">
        <f t="shared" si="2"/>
        <v>-4.2726599160286649E-2</v>
      </c>
      <c r="P21" s="99">
        <f t="shared" si="2"/>
        <v>3.095975232198156E-2</v>
      </c>
      <c r="Q21" s="99">
        <f t="shared" si="2"/>
        <v>-7.5075075075075048E-3</v>
      </c>
    </row>
    <row r="22" spans="2:27" ht="15" customHeight="1" x14ac:dyDescent="0.2">
      <c r="B22" s="20" t="s">
        <v>169</v>
      </c>
      <c r="C22" s="98">
        <v>5.127272727272727</v>
      </c>
      <c r="D22" s="98">
        <v>5.2545454545454549</v>
      </c>
      <c r="E22" s="98">
        <v>5.0272727272727273</v>
      </c>
      <c r="F22" s="98">
        <v>4.872727272727273</v>
      </c>
      <c r="G22" s="98">
        <v>4.5181818181818185</v>
      </c>
      <c r="H22" s="98">
        <v>5.0181818181818185</v>
      </c>
      <c r="I22" s="98">
        <v>5.1181818181818182</v>
      </c>
      <c r="J22" s="98">
        <v>4.372727272727273</v>
      </c>
      <c r="K22" s="99">
        <f t="shared" si="2"/>
        <v>2.4822695035461084E-2</v>
      </c>
      <c r="L22" s="99">
        <f t="shared" si="2"/>
        <v>-4.3252595155709339E-2</v>
      </c>
      <c r="M22" s="99">
        <f t="shared" si="2"/>
        <v>-3.0741410488245857E-2</v>
      </c>
      <c r="N22" s="99">
        <f t="shared" si="2"/>
        <v>-7.2761194029850706E-2</v>
      </c>
      <c r="O22" s="99">
        <f t="shared" si="2"/>
        <v>0.11066398390342047</v>
      </c>
      <c r="P22" s="99">
        <f t="shared" si="2"/>
        <v>1.9927536231884035E-2</v>
      </c>
      <c r="Q22" s="99">
        <f t="shared" si="2"/>
        <v>-0.14564831261101241</v>
      </c>
    </row>
    <row r="23" spans="2:27" ht="15" customHeight="1" x14ac:dyDescent="0.2">
      <c r="B23" s="20" t="s">
        <v>170</v>
      </c>
      <c r="C23" s="98">
        <v>0.39090909090909093</v>
      </c>
      <c r="D23" s="98">
        <v>0.41818181818181815</v>
      </c>
      <c r="E23" s="98">
        <v>0.37272727272727274</v>
      </c>
      <c r="F23" s="98">
        <v>0.47272727272727272</v>
      </c>
      <c r="G23" s="98">
        <v>0.5636363636363636</v>
      </c>
      <c r="H23" s="98">
        <v>0.5636363636363636</v>
      </c>
      <c r="I23" s="98">
        <v>0.4</v>
      </c>
      <c r="J23" s="98">
        <v>0.48181818181818176</v>
      </c>
      <c r="K23" s="99">
        <f t="shared" si="2"/>
        <v>6.9767441860465018E-2</v>
      </c>
      <c r="L23" s="99">
        <f t="shared" si="2"/>
        <v>-0.10869565217391297</v>
      </c>
      <c r="M23" s="99">
        <f t="shared" si="2"/>
        <v>0.26829268292682928</v>
      </c>
      <c r="N23" s="99">
        <f t="shared" si="2"/>
        <v>0.19230769230769229</v>
      </c>
      <c r="O23" s="99">
        <f t="shared" si="2"/>
        <v>0</v>
      </c>
      <c r="P23" s="99">
        <f t="shared" si="2"/>
        <v>-0.29032258064516125</v>
      </c>
      <c r="Q23" s="99">
        <f t="shared" si="2"/>
        <v>0.20454545454545436</v>
      </c>
    </row>
    <row r="24" spans="2:27" ht="15" customHeight="1" x14ac:dyDescent="0.2">
      <c r="B24" s="20" t="s">
        <v>171</v>
      </c>
      <c r="C24" s="98">
        <v>3.2</v>
      </c>
      <c r="D24" s="98">
        <v>2.5181818181818181</v>
      </c>
      <c r="E24" s="98">
        <v>2.6</v>
      </c>
      <c r="F24" s="98">
        <v>3</v>
      </c>
      <c r="G24" s="98">
        <v>3.1272727272727274</v>
      </c>
      <c r="H24" s="98">
        <v>3.2636363636363637</v>
      </c>
      <c r="I24" s="98">
        <v>2.9818181818181819</v>
      </c>
      <c r="J24" s="98">
        <v>3.4000000000000004</v>
      </c>
      <c r="K24" s="99">
        <f t="shared" si="2"/>
        <v>-0.21306818181818188</v>
      </c>
      <c r="L24" s="99">
        <f t="shared" si="2"/>
        <v>3.2490974729241895E-2</v>
      </c>
      <c r="M24" s="99">
        <f t="shared" si="2"/>
        <v>0.15384615384615374</v>
      </c>
      <c r="N24" s="99">
        <f t="shared" si="2"/>
        <v>4.2424242424242475E-2</v>
      </c>
      <c r="O24" s="99">
        <f t="shared" si="2"/>
        <v>4.3604651162790553E-2</v>
      </c>
      <c r="P24" s="99">
        <f t="shared" si="2"/>
        <v>-8.6350974930362145E-2</v>
      </c>
      <c r="Q24" s="99">
        <f t="shared" si="2"/>
        <v>0.14024390243902451</v>
      </c>
    </row>
    <row r="25" spans="2:27" ht="15" customHeight="1" x14ac:dyDescent="0.2">
      <c r="B25" s="20" t="s">
        <v>172</v>
      </c>
      <c r="C25" s="98">
        <v>5.7818181818181822</v>
      </c>
      <c r="D25" s="98">
        <v>5.0545454545454547</v>
      </c>
      <c r="E25" s="98">
        <v>4.5727272727272723</v>
      </c>
      <c r="F25" s="98">
        <v>5.2</v>
      </c>
      <c r="G25" s="98">
        <v>5.0999999999999996</v>
      </c>
      <c r="H25" s="98">
        <v>4.5909090909090908</v>
      </c>
      <c r="I25" s="98">
        <v>4.8636363636363633</v>
      </c>
      <c r="J25" s="98">
        <v>5.2272727272727266</v>
      </c>
      <c r="K25" s="99">
        <f t="shared" si="2"/>
        <v>-0.12578616352201266</v>
      </c>
      <c r="L25" s="99">
        <f t="shared" si="2"/>
        <v>-9.5323741007194318E-2</v>
      </c>
      <c r="M25" s="99">
        <f t="shared" si="2"/>
        <v>0.1371769383697814</v>
      </c>
      <c r="N25" s="99">
        <f t="shared" si="2"/>
        <v>-1.9230769230769384E-2</v>
      </c>
      <c r="O25" s="99">
        <f t="shared" si="2"/>
        <v>-9.9821746880570328E-2</v>
      </c>
      <c r="P25" s="99">
        <f t="shared" si="2"/>
        <v>5.9405940594059459E-2</v>
      </c>
      <c r="Q25" s="99">
        <f t="shared" si="2"/>
        <v>7.4766355140186924E-2</v>
      </c>
    </row>
    <row r="26" spans="2:27" ht="15" customHeight="1" x14ac:dyDescent="0.2">
      <c r="B26" s="20" t="s">
        <v>173</v>
      </c>
      <c r="C26" s="98">
        <v>0.3</v>
      </c>
      <c r="D26" s="98">
        <v>0.20909090909090908</v>
      </c>
      <c r="E26" s="98">
        <v>0.17272727272727273</v>
      </c>
      <c r="F26" s="98">
        <v>0.26363636363636361</v>
      </c>
      <c r="G26" s="98">
        <v>0.25454545454545452</v>
      </c>
      <c r="H26" s="98">
        <v>0.11818181818181818</v>
      </c>
      <c r="I26" s="98">
        <v>0.2</v>
      </c>
      <c r="J26" s="98">
        <v>0.18181818181818182</v>
      </c>
      <c r="K26" s="99">
        <f t="shared" si="2"/>
        <v>-0.30303030303030309</v>
      </c>
      <c r="L26" s="99">
        <f t="shared" si="2"/>
        <v>-0.17391304347826075</v>
      </c>
      <c r="M26" s="99">
        <f t="shared" si="2"/>
        <v>0.52631578947368407</v>
      </c>
      <c r="N26" s="99">
        <f t="shared" si="2"/>
        <v>-3.4482758620689724E-2</v>
      </c>
      <c r="O26" s="99">
        <f t="shared" si="2"/>
        <v>-0.5357142857142857</v>
      </c>
      <c r="P26" s="99">
        <f t="shared" si="2"/>
        <v>0.69230769230769251</v>
      </c>
      <c r="Q26" s="99">
        <f t="shared" si="2"/>
        <v>-9.0909090909090939E-2</v>
      </c>
    </row>
    <row r="27" spans="2:27" ht="15" customHeight="1" x14ac:dyDescent="0.2">
      <c r="B27" s="20" t="s">
        <v>174</v>
      </c>
      <c r="C27" s="98">
        <v>13.063636363636364</v>
      </c>
      <c r="D27" s="98">
        <v>12.845454545454546</v>
      </c>
      <c r="E27" s="98">
        <v>12.445454545454545</v>
      </c>
      <c r="F27" s="98">
        <v>13.681818181818182</v>
      </c>
      <c r="G27" s="98">
        <v>13.381818181818181</v>
      </c>
      <c r="H27" s="98">
        <v>13.6</v>
      </c>
      <c r="I27" s="98">
        <v>13.390909090909091</v>
      </c>
      <c r="J27" s="98">
        <v>13</v>
      </c>
      <c r="K27" s="99">
        <f t="shared" si="2"/>
        <v>-1.6701461377870652E-2</v>
      </c>
      <c r="L27" s="99">
        <f t="shared" si="2"/>
        <v>-3.1139419674451552E-2</v>
      </c>
      <c r="M27" s="99">
        <f t="shared" si="2"/>
        <v>9.9342585829072405E-2</v>
      </c>
      <c r="N27" s="99">
        <f t="shared" si="2"/>
        <v>-2.1926910299003399E-2</v>
      </c>
      <c r="O27" s="99">
        <f t="shared" si="2"/>
        <v>1.6304347826086918E-2</v>
      </c>
      <c r="P27" s="99">
        <f t="shared" si="2"/>
        <v>-1.5374331550802145E-2</v>
      </c>
      <c r="Q27" s="99">
        <f t="shared" si="2"/>
        <v>-2.9192124915139117E-2</v>
      </c>
    </row>
    <row r="28" spans="2:27" ht="15" customHeight="1" x14ac:dyDescent="0.2">
      <c r="B28" s="20" t="s">
        <v>175</v>
      </c>
      <c r="C28" s="98">
        <v>4.6363636363636367</v>
      </c>
      <c r="D28" s="98">
        <v>4.4636363636363638</v>
      </c>
      <c r="E28" s="98">
        <v>3.7727272727272729</v>
      </c>
      <c r="F28" s="98">
        <v>3.6818181818181817</v>
      </c>
      <c r="G28" s="98">
        <v>3.2</v>
      </c>
      <c r="H28" s="98">
        <v>3.8181818181818183</v>
      </c>
      <c r="I28" s="98">
        <v>3.790909090909091</v>
      </c>
      <c r="J28" s="98">
        <v>3.2090909090909094</v>
      </c>
      <c r="K28" s="99">
        <f t="shared" si="2"/>
        <v>-3.7254901960784292E-2</v>
      </c>
      <c r="L28" s="99">
        <f t="shared" si="2"/>
        <v>-0.15478615071283097</v>
      </c>
      <c r="M28" s="99">
        <f t="shared" si="2"/>
        <v>-2.4096385542168752E-2</v>
      </c>
      <c r="N28" s="99">
        <f t="shared" si="2"/>
        <v>-0.13086419753086409</v>
      </c>
      <c r="O28" s="99">
        <f t="shared" si="2"/>
        <v>0.19318181818181812</v>
      </c>
      <c r="P28" s="99">
        <f t="shared" si="2"/>
        <v>-7.1428571428571175E-3</v>
      </c>
      <c r="Q28" s="99">
        <f t="shared" si="2"/>
        <v>-0.1534772182254196</v>
      </c>
    </row>
    <row r="29" spans="2:27" ht="15" customHeight="1" x14ac:dyDescent="0.2">
      <c r="B29" s="20" t="s">
        <v>176</v>
      </c>
      <c r="C29" s="98">
        <v>1.1363636363636365</v>
      </c>
      <c r="D29" s="98">
        <v>1.490909090909091</v>
      </c>
      <c r="E29" s="98">
        <v>1.4272727272727272</v>
      </c>
      <c r="F29" s="98">
        <v>1.6</v>
      </c>
      <c r="G29" s="98">
        <v>1.6454545454545455</v>
      </c>
      <c r="H29" s="98">
        <v>1.5454545454545454</v>
      </c>
      <c r="I29" s="98">
        <v>1.3636363636363635</v>
      </c>
      <c r="J29" s="98">
        <v>1.4363636363636363</v>
      </c>
      <c r="K29" s="99">
        <f t="shared" si="2"/>
        <v>0.31199999999999983</v>
      </c>
      <c r="L29" s="99">
        <f t="shared" si="2"/>
        <v>-4.2682926829268331E-2</v>
      </c>
      <c r="M29" s="99">
        <f t="shared" si="2"/>
        <v>0.12101910828025475</v>
      </c>
      <c r="N29" s="99">
        <f t="shared" si="2"/>
        <v>2.8409090909090828E-2</v>
      </c>
      <c r="O29" s="99">
        <f t="shared" si="2"/>
        <v>-6.0773480662983492E-2</v>
      </c>
      <c r="P29" s="99">
        <f t="shared" si="2"/>
        <v>-0.11764705882352944</v>
      </c>
      <c r="Q29" s="99">
        <f t="shared" si="2"/>
        <v>5.3333333333333455E-2</v>
      </c>
    </row>
    <row r="30" spans="2:27" ht="15" customHeight="1" x14ac:dyDescent="0.2">
      <c r="B30" s="20" t="s">
        <v>177</v>
      </c>
      <c r="C30" s="98">
        <v>12.236363636363636</v>
      </c>
      <c r="D30" s="98">
        <v>11.981818181818182</v>
      </c>
      <c r="E30" s="98">
        <v>11.227272727272727</v>
      </c>
      <c r="F30" s="98">
        <v>12.718181818181819</v>
      </c>
      <c r="G30" s="98">
        <v>12.018181818181818</v>
      </c>
      <c r="H30" s="98">
        <v>11.936363636363636</v>
      </c>
      <c r="I30" s="98">
        <v>13.145454545454545</v>
      </c>
      <c r="J30" s="98">
        <v>13.636363636363635</v>
      </c>
      <c r="K30" s="99">
        <f t="shared" si="2"/>
        <v>-2.080237741456159E-2</v>
      </c>
      <c r="L30" s="99">
        <f t="shared" si="2"/>
        <v>-6.2974203338391654E-2</v>
      </c>
      <c r="M30" s="99">
        <f t="shared" si="2"/>
        <v>0.13279352226720653</v>
      </c>
      <c r="N30" s="99">
        <f t="shared" si="2"/>
        <v>-5.5039313795568368E-2</v>
      </c>
      <c r="O30" s="99">
        <f t="shared" si="2"/>
        <v>-6.8078668683813071E-3</v>
      </c>
      <c r="P30" s="99">
        <f t="shared" si="2"/>
        <v>0.10129474485910128</v>
      </c>
      <c r="Q30" s="99">
        <f t="shared" si="2"/>
        <v>3.734439834024883E-2</v>
      </c>
    </row>
    <row r="31" spans="2:27" ht="15" customHeight="1" x14ac:dyDescent="0.2">
      <c r="B31" s="20" t="s">
        <v>164</v>
      </c>
      <c r="C31" s="98">
        <v>8.5</v>
      </c>
      <c r="D31" s="98">
        <v>9.036363636363637</v>
      </c>
      <c r="E31" s="98">
        <v>8.0727272727272723</v>
      </c>
      <c r="F31" s="98">
        <v>7.8181818181818183</v>
      </c>
      <c r="G31" s="98">
        <v>7.8454545454545457</v>
      </c>
      <c r="H31" s="98">
        <v>7.1181818181818182</v>
      </c>
      <c r="I31" s="98">
        <v>6.5</v>
      </c>
      <c r="J31" s="98">
        <v>6.6727272727272728</v>
      </c>
      <c r="K31" s="99">
        <f t="shared" si="2"/>
        <v>6.3101604278074985E-2</v>
      </c>
      <c r="L31" s="99">
        <f t="shared" si="2"/>
        <v>-0.10663983903420537</v>
      </c>
      <c r="M31" s="99">
        <f t="shared" si="2"/>
        <v>-3.1531531531531432E-2</v>
      </c>
      <c r="N31" s="99">
        <f t="shared" si="2"/>
        <v>3.4883720930232176E-3</v>
      </c>
      <c r="O31" s="99">
        <f t="shared" si="2"/>
        <v>-9.2699884125144849E-2</v>
      </c>
      <c r="P31" s="99">
        <f t="shared" si="2"/>
        <v>-8.6845466155811013E-2</v>
      </c>
      <c r="Q31" s="99">
        <f t="shared" si="2"/>
        <v>2.657342657342654E-2</v>
      </c>
    </row>
    <row r="32" spans="2:27" ht="15" customHeight="1" x14ac:dyDescent="0.2">
      <c r="B32" s="20" t="s">
        <v>178</v>
      </c>
      <c r="C32" s="98">
        <v>0.30909090909090908</v>
      </c>
      <c r="D32" s="98">
        <v>0.38181818181818183</v>
      </c>
      <c r="E32" s="98">
        <v>0.48181818181818181</v>
      </c>
      <c r="F32" s="98">
        <v>0.34545454545454546</v>
      </c>
      <c r="G32" s="98">
        <v>0.46363636363636362</v>
      </c>
      <c r="H32" s="98">
        <v>0.50909090909090904</v>
      </c>
      <c r="I32" s="98">
        <v>0.54545454545454541</v>
      </c>
      <c r="J32" s="98">
        <v>0.30909090909090908</v>
      </c>
      <c r="K32" s="99">
        <f t="shared" si="2"/>
        <v>0.23529411764705888</v>
      </c>
      <c r="L32" s="99">
        <f t="shared" si="2"/>
        <v>0.26190476190476186</v>
      </c>
      <c r="M32" s="99">
        <f t="shared" si="2"/>
        <v>-0.28301886792452824</v>
      </c>
      <c r="N32" s="99">
        <f t="shared" si="2"/>
        <v>0.34210526315789469</v>
      </c>
      <c r="O32" s="99">
        <f t="shared" si="2"/>
        <v>9.8039215686274384E-2</v>
      </c>
      <c r="P32" s="99">
        <f t="shared" si="2"/>
        <v>7.1428571428571397E-2</v>
      </c>
      <c r="Q32" s="99">
        <f t="shared" si="2"/>
        <v>-0.43333333333333335</v>
      </c>
    </row>
    <row r="33" spans="1:17" ht="15" customHeight="1" x14ac:dyDescent="0.2">
      <c r="B33" s="20" t="s">
        <v>179</v>
      </c>
      <c r="C33" s="98">
        <v>9.0909090909090905E-3</v>
      </c>
      <c r="D33" s="98">
        <v>0</v>
      </c>
      <c r="E33" s="98">
        <v>9.0909090909090905E-3</v>
      </c>
      <c r="F33" s="98">
        <v>0</v>
      </c>
      <c r="G33" s="98">
        <v>9.0909090909090905E-3</v>
      </c>
      <c r="H33" s="98">
        <v>1.8181818181818181E-2</v>
      </c>
      <c r="I33" s="98">
        <v>2.7272727272727271E-2</v>
      </c>
      <c r="J33" s="98">
        <v>2.7272727272727275E-2</v>
      </c>
      <c r="K33" s="99">
        <f t="shared" si="2"/>
        <v>-1</v>
      </c>
      <c r="L33" s="99" t="str">
        <f t="shared" si="2"/>
        <v>-</v>
      </c>
      <c r="M33" s="99">
        <f t="shared" si="2"/>
        <v>-1</v>
      </c>
      <c r="N33" s="99" t="str">
        <f t="shared" si="2"/>
        <v>-</v>
      </c>
      <c r="O33" s="99">
        <f t="shared" si="2"/>
        <v>1</v>
      </c>
      <c r="P33" s="99">
        <f t="shared" si="2"/>
        <v>0.5</v>
      </c>
      <c r="Q33" s="99">
        <f t="shared" si="2"/>
        <v>2.2204460492503131E-16</v>
      </c>
    </row>
    <row r="34" spans="1:17" ht="15" customHeight="1" x14ac:dyDescent="0.2">
      <c r="B34" s="20" t="s">
        <v>180</v>
      </c>
      <c r="C34" s="98">
        <v>3.6363636363636362E-2</v>
      </c>
      <c r="D34" s="98">
        <v>3.6363636363636362E-2</v>
      </c>
      <c r="E34" s="98">
        <v>1.8181818181818181E-2</v>
      </c>
      <c r="F34" s="98">
        <v>4.5454545454545456E-2</v>
      </c>
      <c r="G34" s="98">
        <v>3.6363636363636362E-2</v>
      </c>
      <c r="H34" s="98">
        <v>9.0909090909090912E-2</v>
      </c>
      <c r="I34" s="98">
        <v>7.2727272727272724E-2</v>
      </c>
      <c r="J34" s="98">
        <v>0.1</v>
      </c>
      <c r="K34" s="99">
        <f t="shared" si="2"/>
        <v>0</v>
      </c>
      <c r="L34" s="99">
        <f t="shared" si="2"/>
        <v>-0.5</v>
      </c>
      <c r="M34" s="99">
        <f t="shared" si="2"/>
        <v>1.5</v>
      </c>
      <c r="N34" s="99">
        <f t="shared" si="2"/>
        <v>-0.20000000000000007</v>
      </c>
      <c r="O34" s="99">
        <f t="shared" si="2"/>
        <v>1.5</v>
      </c>
      <c r="P34" s="99">
        <f t="shared" si="2"/>
        <v>-0.20000000000000007</v>
      </c>
      <c r="Q34" s="99">
        <f t="shared" si="2"/>
        <v>0.37500000000000022</v>
      </c>
    </row>
    <row r="35" spans="1:17" ht="15" customHeight="1" x14ac:dyDescent="0.2">
      <c r="B35" s="20" t="s">
        <v>57</v>
      </c>
      <c r="C35" s="98">
        <v>0.92727272727272725</v>
      </c>
      <c r="D35" s="98">
        <v>1.4454545454545455</v>
      </c>
      <c r="E35" s="98">
        <v>1.509090909090909</v>
      </c>
      <c r="F35" s="98">
        <v>1.7363636363636363</v>
      </c>
      <c r="G35" s="98">
        <v>1.3363636363636364</v>
      </c>
      <c r="H35" s="98">
        <v>1.9636363636363636</v>
      </c>
      <c r="I35" s="98">
        <v>1.7727272727272727</v>
      </c>
      <c r="J35" s="98">
        <v>1.9727272727272729</v>
      </c>
      <c r="K35" s="99">
        <f t="shared" si="2"/>
        <v>0.55882352941176494</v>
      </c>
      <c r="L35" s="99">
        <f t="shared" si="2"/>
        <v>4.4025157232704393E-2</v>
      </c>
      <c r="M35" s="99">
        <f t="shared" si="2"/>
        <v>0.15060240963855431</v>
      </c>
      <c r="N35" s="99">
        <f t="shared" si="2"/>
        <v>-0.23036649214659677</v>
      </c>
      <c r="O35" s="99">
        <f t="shared" si="2"/>
        <v>0.46938775510204067</v>
      </c>
      <c r="P35" s="99">
        <f t="shared" si="2"/>
        <v>-9.722222222222221E-2</v>
      </c>
      <c r="Q35" s="99">
        <f t="shared" si="2"/>
        <v>0.11282051282051286</v>
      </c>
    </row>
    <row r="36" spans="1:17" ht="6" customHeight="1" x14ac:dyDescent="0.2">
      <c r="B36" s="21"/>
      <c r="C36" s="25"/>
      <c r="D36" s="25"/>
      <c r="E36" s="25"/>
      <c r="F36" s="25"/>
      <c r="G36" s="25"/>
      <c r="H36" s="25"/>
      <c r="I36" s="25"/>
      <c r="J36" s="25"/>
      <c r="K36" s="27"/>
      <c r="L36" s="27"/>
      <c r="M36" s="27"/>
      <c r="N36" s="27"/>
      <c r="O36" s="27"/>
      <c r="P36" s="27"/>
      <c r="Q36" s="27"/>
    </row>
    <row r="37" spans="1:17" ht="15" customHeight="1" x14ac:dyDescent="0.2">
      <c r="B37" s="311" t="s">
        <v>59</v>
      </c>
      <c r="C37" s="311"/>
      <c r="D37" s="311"/>
      <c r="E37" s="311"/>
      <c r="F37" s="311"/>
      <c r="G37" s="311"/>
      <c r="H37" s="311"/>
      <c r="I37" s="311"/>
      <c r="J37" s="311"/>
      <c r="K37" s="311"/>
      <c r="L37" s="311"/>
      <c r="M37" s="311"/>
      <c r="N37" s="311"/>
      <c r="O37" s="311"/>
      <c r="P37" s="311"/>
      <c r="Q37" s="311"/>
    </row>
    <row r="38" spans="1:17" s="44" customFormat="1" x14ac:dyDescent="0.2"/>
    <row r="39" spans="1:17" s="44" customFormat="1" x14ac:dyDescent="0.2"/>
    <row r="40" spans="1:17" s="44" customFormat="1" x14ac:dyDescent="0.2"/>
    <row r="41" spans="1:17" s="44" customFormat="1" x14ac:dyDescent="0.2"/>
    <row r="42" spans="1:17" s="44" customFormat="1" x14ac:dyDescent="0.2"/>
    <row r="43" spans="1:17" s="44" customFormat="1" x14ac:dyDescent="0.2"/>
    <row r="44" spans="1:17" s="44" customFormat="1" x14ac:dyDescent="0.2">
      <c r="A44" s="10"/>
      <c r="B44" s="10"/>
      <c r="C44" s="10"/>
      <c r="D44" s="10"/>
      <c r="E44" s="10"/>
      <c r="F44" s="10"/>
      <c r="G44" s="10"/>
    </row>
    <row r="45" spans="1:17" s="44" customFormat="1" x14ac:dyDescent="0.2">
      <c r="A45" s="10"/>
      <c r="B45" s="57"/>
      <c r="C45" s="57"/>
      <c r="D45" s="57"/>
      <c r="E45" s="57"/>
      <c r="F45" s="57"/>
      <c r="G45" s="57"/>
    </row>
    <row r="46" spans="1:17" s="44" customFormat="1" ht="25.5" x14ac:dyDescent="0.2">
      <c r="A46" s="10"/>
      <c r="B46" s="57"/>
      <c r="C46" s="60">
        <v>2014</v>
      </c>
      <c r="D46" s="60">
        <v>2015</v>
      </c>
      <c r="E46" s="61" t="s">
        <v>593</v>
      </c>
      <c r="F46" s="57"/>
      <c r="G46" s="57"/>
    </row>
    <row r="47" spans="1:17" s="44" customFormat="1" x14ac:dyDescent="0.2">
      <c r="A47" s="10"/>
      <c r="B47" s="58" t="s">
        <v>160</v>
      </c>
      <c r="C47" s="62">
        <v>52.018181818181816</v>
      </c>
      <c r="D47" s="62">
        <v>51.409090909090907</v>
      </c>
      <c r="E47" s="63">
        <f t="shared" ref="E47:E52" si="3">D47/C47-1</f>
        <v>-1.170919259000347E-2</v>
      </c>
      <c r="F47" s="57"/>
      <c r="G47" s="57"/>
    </row>
    <row r="48" spans="1:17" s="44" customFormat="1" x14ac:dyDescent="0.2">
      <c r="A48" s="10"/>
      <c r="B48" s="58" t="s">
        <v>161</v>
      </c>
      <c r="C48" s="62">
        <v>19.081818181818182</v>
      </c>
      <c r="D48" s="62">
        <v>18.418181818181818</v>
      </c>
      <c r="E48" s="63">
        <f t="shared" si="3"/>
        <v>-3.4778465936160075E-2</v>
      </c>
      <c r="F48" s="57"/>
      <c r="G48" s="57"/>
    </row>
    <row r="49" spans="1:7" s="44" customFormat="1" x14ac:dyDescent="0.2">
      <c r="A49" s="10"/>
      <c r="B49" s="58" t="s">
        <v>162</v>
      </c>
      <c r="C49" s="62">
        <v>13.145454545454545</v>
      </c>
      <c r="D49" s="62">
        <v>13.645454545454546</v>
      </c>
      <c r="E49" s="63">
        <f t="shared" si="3"/>
        <v>3.8035961272475882E-2</v>
      </c>
      <c r="F49" s="57"/>
      <c r="G49" s="57"/>
    </row>
    <row r="50" spans="1:7" s="44" customFormat="1" x14ac:dyDescent="0.2">
      <c r="A50" s="10"/>
      <c r="B50" s="58" t="s">
        <v>163</v>
      </c>
      <c r="C50" s="62">
        <v>8.3636363636363633</v>
      </c>
      <c r="D50" s="62">
        <v>9.172727272727272</v>
      </c>
      <c r="E50" s="63">
        <f t="shared" si="3"/>
        <v>9.6739130434782661E-2</v>
      </c>
      <c r="F50" s="57"/>
      <c r="G50" s="57"/>
    </row>
    <row r="51" spans="1:7" s="44" customFormat="1" x14ac:dyDescent="0.2">
      <c r="A51" s="10"/>
      <c r="B51" s="58" t="s">
        <v>164</v>
      </c>
      <c r="C51" s="62">
        <v>6.7454545454545451</v>
      </c>
      <c r="D51" s="62">
        <v>6.9272727272727277</v>
      </c>
      <c r="E51" s="63">
        <f t="shared" si="3"/>
        <v>2.695417789757415E-2</v>
      </c>
      <c r="F51" s="57"/>
      <c r="G51" s="57"/>
    </row>
    <row r="52" spans="1:7" s="44" customFormat="1" x14ac:dyDescent="0.2">
      <c r="A52" s="10"/>
      <c r="B52" s="58" t="s">
        <v>165</v>
      </c>
      <c r="C52" s="62">
        <v>0.54545454545454541</v>
      </c>
      <c r="D52" s="62">
        <v>0.30909090909090908</v>
      </c>
      <c r="E52" s="63">
        <f t="shared" si="3"/>
        <v>-0.43333333333333335</v>
      </c>
      <c r="F52" s="57"/>
      <c r="G52" s="57"/>
    </row>
    <row r="53" spans="1:7" s="44" customFormat="1" x14ac:dyDescent="0.2">
      <c r="A53" s="10"/>
      <c r="B53" s="58" t="s">
        <v>166</v>
      </c>
      <c r="C53" s="62">
        <v>0.1</v>
      </c>
      <c r="D53" s="62">
        <v>0.11818181818181819</v>
      </c>
      <c r="E53" s="63">
        <f>D53/C53-1</f>
        <v>0.18181818181818188</v>
      </c>
      <c r="F53" s="57"/>
      <c r="G53" s="57"/>
    </row>
    <row r="54" spans="1:7" s="44" customFormat="1" x14ac:dyDescent="0.2">
      <c r="A54" s="10"/>
      <c r="B54" s="10"/>
      <c r="C54" s="10"/>
      <c r="D54" s="10"/>
      <c r="E54" s="10"/>
      <c r="F54" s="10"/>
      <c r="G54" s="10"/>
    </row>
    <row r="55" spans="1:7" s="44" customFormat="1" x14ac:dyDescent="0.2">
      <c r="A55" s="10"/>
      <c r="B55" s="10"/>
      <c r="C55" s="10"/>
      <c r="D55" s="10"/>
      <c r="E55" s="10"/>
      <c r="F55" s="10"/>
      <c r="G55" s="10"/>
    </row>
    <row r="56" spans="1:7" s="44" customFormat="1" x14ac:dyDescent="0.2">
      <c r="A56" s="10"/>
      <c r="B56" s="10"/>
      <c r="C56" s="10"/>
      <c r="D56" s="10"/>
      <c r="E56" s="10"/>
      <c r="F56" s="10"/>
      <c r="G56" s="10"/>
    </row>
    <row r="57" spans="1:7" s="44" customFormat="1" x14ac:dyDescent="0.2">
      <c r="A57" s="10"/>
      <c r="B57" s="10"/>
      <c r="C57" s="10"/>
      <c r="D57" s="10"/>
      <c r="E57" s="10"/>
      <c r="F57" s="10"/>
      <c r="G57" s="10"/>
    </row>
    <row r="58" spans="1:7" s="44" customFormat="1" x14ac:dyDescent="0.2">
      <c r="A58" s="10"/>
      <c r="B58" s="10"/>
      <c r="C58" s="10"/>
      <c r="D58" s="10"/>
      <c r="E58" s="10"/>
      <c r="F58" s="10"/>
      <c r="G58" s="10"/>
    </row>
    <row r="59" spans="1:7" s="44" customFormat="1" x14ac:dyDescent="0.2"/>
    <row r="60" spans="1:7" s="44" customFormat="1" x14ac:dyDescent="0.2"/>
    <row r="61" spans="1:7" s="44" customFormat="1" x14ac:dyDescent="0.2"/>
    <row r="62" spans="1:7" s="44" customFormat="1" x14ac:dyDescent="0.2"/>
    <row r="63" spans="1:7" s="44" customFormat="1" x14ac:dyDescent="0.2"/>
    <row r="64" spans="1:7" s="44" customFormat="1" x14ac:dyDescent="0.2"/>
    <row r="65" s="44" customFormat="1" x14ac:dyDescent="0.2"/>
    <row r="101" spans="2:17" x14ac:dyDescent="0.2">
      <c r="B101" s="10"/>
      <c r="C101" s="10"/>
      <c r="D101" s="10"/>
      <c r="E101" s="10"/>
      <c r="F101" s="10"/>
      <c r="G101" s="10"/>
      <c r="H101" s="10"/>
      <c r="I101" s="10"/>
      <c r="J101" s="10"/>
      <c r="K101" s="10"/>
      <c r="L101" s="10"/>
      <c r="M101" s="10"/>
      <c r="N101" s="10"/>
      <c r="O101" s="10"/>
      <c r="P101" s="10"/>
      <c r="Q101" s="10"/>
    </row>
    <row r="102" spans="2:17" x14ac:dyDescent="0.2">
      <c r="B102" s="10"/>
      <c r="C102" s="10"/>
      <c r="D102" s="10"/>
      <c r="E102" s="10"/>
      <c r="F102" s="10"/>
      <c r="G102" s="10"/>
      <c r="H102" s="10"/>
      <c r="I102" s="10"/>
      <c r="J102" s="10"/>
      <c r="K102" s="10"/>
      <c r="L102" s="10"/>
      <c r="M102" s="10"/>
      <c r="N102" s="10"/>
      <c r="O102" s="10"/>
      <c r="P102" s="10"/>
      <c r="Q102" s="10"/>
    </row>
    <row r="103" spans="2:17" x14ac:dyDescent="0.2">
      <c r="B103" s="10"/>
      <c r="C103" s="10"/>
      <c r="D103" s="10"/>
      <c r="E103" s="10"/>
      <c r="F103" s="10"/>
      <c r="G103" s="10"/>
      <c r="H103" s="10"/>
      <c r="I103" s="10"/>
      <c r="J103" s="10"/>
      <c r="K103" s="10"/>
      <c r="L103" s="10"/>
      <c r="M103" s="10"/>
      <c r="N103" s="10"/>
      <c r="O103" s="10"/>
      <c r="P103" s="10"/>
      <c r="Q103" s="10"/>
    </row>
    <row r="104" spans="2:17" x14ac:dyDescent="0.2">
      <c r="B104" s="10"/>
      <c r="C104" s="10"/>
      <c r="D104" s="10"/>
      <c r="E104" s="10"/>
      <c r="F104" s="10"/>
      <c r="G104" s="10"/>
      <c r="H104" s="10"/>
      <c r="I104" s="10"/>
      <c r="J104" s="10"/>
      <c r="K104" s="10"/>
      <c r="L104" s="10"/>
      <c r="M104" s="10"/>
      <c r="N104" s="10"/>
      <c r="O104" s="10"/>
      <c r="P104" s="10"/>
      <c r="Q104" s="10"/>
    </row>
  </sheetData>
  <mergeCells count="4">
    <mergeCell ref="B3:Q3"/>
    <mergeCell ref="B14:Q14"/>
    <mergeCell ref="B17:Q17"/>
    <mergeCell ref="B37:Q37"/>
  </mergeCells>
  <printOptions horizontalCentered="1" verticalCentered="1"/>
  <pageMargins left="3.937007874015748E-2" right="3.937007874015748E-2" top="0.74803149606299213" bottom="0.35433070866141736" header="0.11811023622047245" footer="0.11811023622047245"/>
  <pageSetup paperSize="9" scale="88"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pageSetUpPr fitToPage="1"/>
  </sheetPr>
  <dimension ref="A1:R48"/>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10"/>
    </row>
    <row r="2" spans="1:17" ht="77.25" customHeight="1" x14ac:dyDescent="0.2"/>
    <row r="3" spans="1:17" ht="21.75" customHeight="1" thickBot="1" x14ac:dyDescent="0.4">
      <c r="B3" s="312" t="s">
        <v>181</v>
      </c>
      <c r="C3" s="312"/>
      <c r="D3" s="312"/>
      <c r="E3" s="312"/>
      <c r="F3" s="312"/>
      <c r="G3" s="312"/>
      <c r="H3" s="312"/>
      <c r="I3" s="312"/>
      <c r="J3" s="312"/>
      <c r="K3" s="312"/>
      <c r="L3" s="312"/>
      <c r="M3" s="312"/>
      <c r="N3" s="312"/>
      <c r="O3" s="312"/>
      <c r="P3" s="312"/>
      <c r="Q3" s="312"/>
    </row>
    <row r="4" spans="1:17" s="11" customFormat="1" ht="6" customHeight="1" x14ac:dyDescent="0.2">
      <c r="B4" s="41"/>
      <c r="C4" s="42"/>
      <c r="D4" s="42"/>
      <c r="E4" s="42"/>
      <c r="F4" s="42"/>
      <c r="G4" s="42"/>
      <c r="H4" s="42"/>
      <c r="I4" s="42"/>
      <c r="J4" s="42"/>
      <c r="K4" s="43"/>
      <c r="L4" s="43"/>
      <c r="M4" s="43"/>
      <c r="N4" s="43"/>
      <c r="O4" s="43"/>
      <c r="P4" s="43"/>
      <c r="Q4" s="43"/>
    </row>
    <row r="5" spans="1:17" ht="39.75" customHeight="1" x14ac:dyDescent="0.2">
      <c r="B5" s="100"/>
      <c r="C5" s="101">
        <v>2008</v>
      </c>
      <c r="D5" s="101">
        <v>2009</v>
      </c>
      <c r="E5" s="101">
        <v>2010</v>
      </c>
      <c r="F5" s="101">
        <v>2011</v>
      </c>
      <c r="G5" s="101">
        <v>2012</v>
      </c>
      <c r="H5" s="101">
        <v>2013</v>
      </c>
      <c r="I5" s="101">
        <v>2014</v>
      </c>
      <c r="J5" s="102">
        <v>2015</v>
      </c>
      <c r="K5" s="103" t="s">
        <v>430</v>
      </c>
      <c r="L5" s="103" t="s">
        <v>431</v>
      </c>
      <c r="M5" s="103" t="s">
        <v>432</v>
      </c>
      <c r="N5" s="103" t="s">
        <v>433</v>
      </c>
      <c r="O5" s="103" t="s">
        <v>78</v>
      </c>
      <c r="P5" s="103" t="s">
        <v>595</v>
      </c>
      <c r="Q5" s="103" t="s">
        <v>596</v>
      </c>
    </row>
    <row r="6" spans="1:17" ht="15" customHeight="1" x14ac:dyDescent="0.2">
      <c r="B6" s="20" t="s">
        <v>76</v>
      </c>
      <c r="C6" s="126">
        <v>12.29245283018868</v>
      </c>
      <c r="D6" s="126">
        <v>12.730769230769228</v>
      </c>
      <c r="E6" s="126">
        <v>12.011049723756901</v>
      </c>
      <c r="F6" s="126">
        <v>12.660079051383395</v>
      </c>
      <c r="G6" s="126">
        <v>12.836257309941523</v>
      </c>
      <c r="H6" s="126">
        <v>12.681514476614701</v>
      </c>
      <c r="I6" s="126">
        <v>11.888607594936715</v>
      </c>
      <c r="J6" s="126">
        <v>13.568807339449537</v>
      </c>
      <c r="K6" s="127">
        <f t="shared" ref="K6:K21" si="0">IFERROR(D6-C6,"-")</f>
        <v>0.43831640058054866</v>
      </c>
      <c r="L6" s="127">
        <f t="shared" ref="L6:L21" si="1">IFERROR(E6-D6,"-")</f>
        <v>-0.71971950701232679</v>
      </c>
      <c r="M6" s="127">
        <f t="shared" ref="M6:M21" si="2">IFERROR(F6-E6,"-")</f>
        <v>0.64902932762649357</v>
      </c>
      <c r="N6" s="127">
        <f t="shared" ref="N6:N21" si="3">IFERROR(G6-F6,"-")</f>
        <v>0.17617825855812796</v>
      </c>
      <c r="O6" s="127">
        <f t="shared" ref="O6:O21" si="4">IFERROR(H6-G6,"-")</f>
        <v>-0.15474283332682148</v>
      </c>
      <c r="P6" s="127">
        <f t="shared" ref="P6:P21" si="5">IFERROR(I6-H6,"-")</f>
        <v>-0.79290688167798606</v>
      </c>
      <c r="Q6" s="127">
        <f t="shared" ref="Q6:Q21" si="6">IFERROR(J6-I6,"-")</f>
        <v>1.6801997445128212</v>
      </c>
    </row>
    <row r="7" spans="1:17" ht="15" customHeight="1" x14ac:dyDescent="0.2">
      <c r="B7" s="20" t="s">
        <v>69</v>
      </c>
      <c r="C7" s="126">
        <v>11.987508674531574</v>
      </c>
      <c r="D7" s="126">
        <v>12.729985443959256</v>
      </c>
      <c r="E7" s="126">
        <v>12.22560113154174</v>
      </c>
      <c r="F7" s="126">
        <v>11.65563380281691</v>
      </c>
      <c r="G7" s="126">
        <v>11.756373937677058</v>
      </c>
      <c r="H7" s="126">
        <v>11.759044862518081</v>
      </c>
      <c r="I7" s="126">
        <v>11.358198924731164</v>
      </c>
      <c r="J7" s="126">
        <v>12.17037552155772</v>
      </c>
      <c r="K7" s="127">
        <f t="shared" si="0"/>
        <v>0.74247676942768237</v>
      </c>
      <c r="L7" s="127">
        <f t="shared" si="1"/>
        <v>-0.5043843124175158</v>
      </c>
      <c r="M7" s="127">
        <f t="shared" si="2"/>
        <v>-0.56996732872483058</v>
      </c>
      <c r="N7" s="127">
        <f t="shared" si="3"/>
        <v>0.10074013486014799</v>
      </c>
      <c r="O7" s="127">
        <f t="shared" si="4"/>
        <v>2.670924841023492E-3</v>
      </c>
      <c r="P7" s="127">
        <f t="shared" si="5"/>
        <v>-0.40084593778691691</v>
      </c>
      <c r="Q7" s="127">
        <f t="shared" si="6"/>
        <v>0.8121765968265553</v>
      </c>
    </row>
    <row r="8" spans="1:17" ht="15" customHeight="1" x14ac:dyDescent="0.2">
      <c r="B8" s="20" t="s">
        <v>62</v>
      </c>
      <c r="C8" s="126">
        <v>11.876651982378855</v>
      </c>
      <c r="D8" s="126">
        <v>12.210280373831774</v>
      </c>
      <c r="E8" s="126">
        <v>10.255681818181817</v>
      </c>
      <c r="F8" s="126">
        <v>9.3205128205128247</v>
      </c>
      <c r="G8" s="126">
        <v>9.3278008298755211</v>
      </c>
      <c r="H8" s="126">
        <v>10.038732394366194</v>
      </c>
      <c r="I8" s="126">
        <v>10.125899280575533</v>
      </c>
      <c r="J8" s="126">
        <v>11.845132743362836</v>
      </c>
      <c r="K8" s="127">
        <f t="shared" si="0"/>
        <v>0.333628391452919</v>
      </c>
      <c r="L8" s="127">
        <f t="shared" si="1"/>
        <v>-1.954598555649957</v>
      </c>
      <c r="M8" s="127">
        <f t="shared" si="2"/>
        <v>-0.93516899766899186</v>
      </c>
      <c r="N8" s="127">
        <f t="shared" si="3"/>
        <v>7.2880093626963571E-3</v>
      </c>
      <c r="O8" s="127">
        <f t="shared" si="4"/>
        <v>0.7109315644906733</v>
      </c>
      <c r="P8" s="127">
        <f t="shared" si="5"/>
        <v>8.7166886209338656E-2</v>
      </c>
      <c r="Q8" s="127">
        <f t="shared" si="6"/>
        <v>1.7192334627873027</v>
      </c>
    </row>
    <row r="9" spans="1:17" ht="15" customHeight="1" x14ac:dyDescent="0.2">
      <c r="B9" s="20" t="s">
        <v>61</v>
      </c>
      <c r="C9" s="126">
        <v>9.1702127659574408</v>
      </c>
      <c r="D9" s="126">
        <v>10.627906976744182</v>
      </c>
      <c r="E9" s="126">
        <v>10.371757925072048</v>
      </c>
      <c r="F9" s="126">
        <v>8.8220338983050901</v>
      </c>
      <c r="G9" s="126">
        <v>9.1292682926829176</v>
      </c>
      <c r="H9" s="126">
        <v>8.7234513274336205</v>
      </c>
      <c r="I9" s="126">
        <v>9.4683257918552126</v>
      </c>
      <c r="J9" s="126">
        <v>11.381773399014774</v>
      </c>
      <c r="K9" s="127">
        <f t="shared" si="0"/>
        <v>1.457694210786741</v>
      </c>
      <c r="L9" s="127">
        <f t="shared" si="1"/>
        <v>-0.25614905167213387</v>
      </c>
      <c r="M9" s="127">
        <f t="shared" si="2"/>
        <v>-1.5497240267669579</v>
      </c>
      <c r="N9" s="127">
        <f t="shared" si="3"/>
        <v>0.30723439437782751</v>
      </c>
      <c r="O9" s="127">
        <f t="shared" si="4"/>
        <v>-0.40581696524929711</v>
      </c>
      <c r="P9" s="127">
        <f t="shared" si="5"/>
        <v>0.74487446442159211</v>
      </c>
      <c r="Q9" s="127">
        <f t="shared" si="6"/>
        <v>1.9134476071595614</v>
      </c>
    </row>
    <row r="10" spans="1:17" ht="15" customHeight="1" x14ac:dyDescent="0.2">
      <c r="B10" s="20" t="s">
        <v>72</v>
      </c>
      <c r="C10" s="126">
        <v>10.357142857142859</v>
      </c>
      <c r="D10" s="126">
        <v>10.3525641025641</v>
      </c>
      <c r="E10" s="126">
        <v>11.253164556962023</v>
      </c>
      <c r="F10" s="126">
        <v>10.21857923497268</v>
      </c>
      <c r="G10" s="126">
        <v>9.7883597883597808</v>
      </c>
      <c r="H10" s="126">
        <v>9.6195121951219473</v>
      </c>
      <c r="I10" s="126">
        <v>9.0410958904109631</v>
      </c>
      <c r="J10" s="126">
        <v>10.706976744186052</v>
      </c>
      <c r="K10" s="127">
        <f t="shared" si="0"/>
        <v>-4.5787545787590034E-3</v>
      </c>
      <c r="L10" s="127">
        <f t="shared" si="1"/>
        <v>0.90060045439792269</v>
      </c>
      <c r="M10" s="127">
        <f t="shared" si="2"/>
        <v>-1.0345853219893435</v>
      </c>
      <c r="N10" s="127">
        <f t="shared" si="3"/>
        <v>-0.43021944661289879</v>
      </c>
      <c r="O10" s="127">
        <f t="shared" si="4"/>
        <v>-0.16884759323783349</v>
      </c>
      <c r="P10" s="127">
        <f t="shared" si="5"/>
        <v>-0.57841630471098426</v>
      </c>
      <c r="Q10" s="127">
        <f t="shared" si="6"/>
        <v>1.6658808537750893</v>
      </c>
    </row>
    <row r="11" spans="1:17" ht="15" customHeight="1" x14ac:dyDescent="0.2">
      <c r="B11" s="20" t="s">
        <v>65</v>
      </c>
      <c r="C11" s="126">
        <v>11.213709677419347</v>
      </c>
      <c r="D11" s="126">
        <v>10.334384858044166</v>
      </c>
      <c r="E11" s="126">
        <v>10.79559748427673</v>
      </c>
      <c r="F11" s="126">
        <v>10.099378881987576</v>
      </c>
      <c r="G11" s="126">
        <v>10.43108504398827</v>
      </c>
      <c r="H11" s="126">
        <v>10.544025157232705</v>
      </c>
      <c r="I11" s="126">
        <v>11.633431085043991</v>
      </c>
      <c r="J11" s="126">
        <v>10.480225988700564</v>
      </c>
      <c r="K11" s="127">
        <f t="shared" si="0"/>
        <v>-0.87932481937518148</v>
      </c>
      <c r="L11" s="127">
        <f t="shared" si="1"/>
        <v>0.4612126262325642</v>
      </c>
      <c r="M11" s="127">
        <f t="shared" si="2"/>
        <v>-0.69621860228915367</v>
      </c>
      <c r="N11" s="127">
        <f t="shared" si="3"/>
        <v>0.33170616200069425</v>
      </c>
      <c r="O11" s="127">
        <f t="shared" si="4"/>
        <v>0.11294011324443431</v>
      </c>
      <c r="P11" s="127">
        <f t="shared" si="5"/>
        <v>1.0894059278112866</v>
      </c>
      <c r="Q11" s="127">
        <f t="shared" si="6"/>
        <v>-1.1532050963434273</v>
      </c>
    </row>
    <row r="12" spans="1:17" ht="15" customHeight="1" x14ac:dyDescent="0.2">
      <c r="B12" s="20" t="s">
        <v>71</v>
      </c>
      <c r="C12" s="126">
        <v>9.3632286995515663</v>
      </c>
      <c r="D12" s="126">
        <v>12.916666666666664</v>
      </c>
      <c r="E12" s="126">
        <v>10.214876033057855</v>
      </c>
      <c r="F12" s="126">
        <v>10.650349650349652</v>
      </c>
      <c r="G12" s="126">
        <v>10.311203319502068</v>
      </c>
      <c r="H12" s="126">
        <v>10.857142857142856</v>
      </c>
      <c r="I12" s="126">
        <v>9.982993197278919</v>
      </c>
      <c r="J12" s="126">
        <v>10.03954802259887</v>
      </c>
      <c r="K12" s="127">
        <f t="shared" si="0"/>
        <v>3.553437967115098</v>
      </c>
      <c r="L12" s="127">
        <f t="shared" si="1"/>
        <v>-2.7017906336088089</v>
      </c>
      <c r="M12" s="127">
        <f t="shared" si="2"/>
        <v>0.43547361729179634</v>
      </c>
      <c r="N12" s="127">
        <f t="shared" si="3"/>
        <v>-0.3391463308475835</v>
      </c>
      <c r="O12" s="127">
        <f t="shared" si="4"/>
        <v>0.54593953764078762</v>
      </c>
      <c r="P12" s="127">
        <f t="shared" si="5"/>
        <v>-0.87414965986393689</v>
      </c>
      <c r="Q12" s="127">
        <f t="shared" si="6"/>
        <v>5.6554825319951263E-2</v>
      </c>
    </row>
    <row r="13" spans="1:17" ht="15" customHeight="1" x14ac:dyDescent="0.2">
      <c r="B13" s="20" t="s">
        <v>67</v>
      </c>
      <c r="C13" s="126">
        <v>10.193905817174523</v>
      </c>
      <c r="D13" s="126">
        <v>10.179894179894184</v>
      </c>
      <c r="E13" s="126">
        <v>9.9603174603174587</v>
      </c>
      <c r="F13" s="126">
        <v>9.6693989071038366</v>
      </c>
      <c r="G13" s="126">
        <v>9.5430107526881685</v>
      </c>
      <c r="H13" s="126">
        <v>9.6640000000000068</v>
      </c>
      <c r="I13" s="126">
        <v>9.4939024390243851</v>
      </c>
      <c r="J13" s="126">
        <v>9.7830985915492938</v>
      </c>
      <c r="K13" s="127">
        <f t="shared" si="0"/>
        <v>-1.4011637280338718E-2</v>
      </c>
      <c r="L13" s="127">
        <f t="shared" si="1"/>
        <v>-0.21957671957672531</v>
      </c>
      <c r="M13" s="127">
        <f t="shared" si="2"/>
        <v>-0.29091855321362203</v>
      </c>
      <c r="N13" s="127">
        <f t="shared" si="3"/>
        <v>-0.1263881544156682</v>
      </c>
      <c r="O13" s="127">
        <f t="shared" si="4"/>
        <v>0.12098924731183835</v>
      </c>
      <c r="P13" s="127">
        <f t="shared" si="5"/>
        <v>-0.17009756097562168</v>
      </c>
      <c r="Q13" s="127">
        <f t="shared" si="6"/>
        <v>0.28919615252490871</v>
      </c>
    </row>
    <row r="14" spans="1:17" ht="15" customHeight="1" x14ac:dyDescent="0.2">
      <c r="B14" s="20" t="s">
        <v>70</v>
      </c>
      <c r="C14" s="126">
        <v>9.4019999999999264</v>
      </c>
      <c r="D14" s="126">
        <v>9.6280909090909255</v>
      </c>
      <c r="E14" s="126">
        <v>9.6505454545454583</v>
      </c>
      <c r="F14" s="126">
        <v>9.4033636363636877</v>
      </c>
      <c r="G14" s="126">
        <v>9.4065454545454159</v>
      </c>
      <c r="H14" s="126">
        <v>9.4727272727272762</v>
      </c>
      <c r="I14" s="126">
        <v>9.4091818181818176</v>
      </c>
      <c r="J14" s="126">
        <v>9.7369090909091156</v>
      </c>
      <c r="K14" s="127">
        <f t="shared" si="0"/>
        <v>0.22609090909099905</v>
      </c>
      <c r="L14" s="127">
        <f t="shared" si="1"/>
        <v>2.2454545454532848E-2</v>
      </c>
      <c r="M14" s="127">
        <f t="shared" si="2"/>
        <v>-0.24718181818177065</v>
      </c>
      <c r="N14" s="127">
        <f t="shared" si="3"/>
        <v>3.1818181817282465E-3</v>
      </c>
      <c r="O14" s="127">
        <f t="shared" si="4"/>
        <v>6.6181818181860308E-2</v>
      </c>
      <c r="P14" s="127">
        <f t="shared" si="5"/>
        <v>-6.3545454545458568E-2</v>
      </c>
      <c r="Q14" s="127">
        <f t="shared" si="6"/>
        <v>0.32772727272729796</v>
      </c>
    </row>
    <row r="15" spans="1:17" ht="15" customHeight="1" x14ac:dyDescent="0.2">
      <c r="B15" s="20" t="s">
        <v>66</v>
      </c>
      <c r="C15" s="126">
        <v>9.6778264228689164</v>
      </c>
      <c r="D15" s="126">
        <v>9.916947832857522</v>
      </c>
      <c r="E15" s="126">
        <v>10.005880848887726</v>
      </c>
      <c r="F15" s="126">
        <v>9.6732897384305421</v>
      </c>
      <c r="G15" s="126">
        <v>9.6347781482431589</v>
      </c>
      <c r="H15" s="126">
        <v>9.394636984568649</v>
      </c>
      <c r="I15" s="126">
        <v>9.1927621861152247</v>
      </c>
      <c r="J15" s="126">
        <v>9.5991399904443231</v>
      </c>
      <c r="K15" s="127">
        <f t="shared" si="0"/>
        <v>0.23912140998860565</v>
      </c>
      <c r="L15" s="127">
        <f t="shared" si="1"/>
        <v>8.893301603020376E-2</v>
      </c>
      <c r="M15" s="127">
        <f t="shared" si="2"/>
        <v>-0.3325911104571837</v>
      </c>
      <c r="N15" s="127">
        <f t="shared" si="3"/>
        <v>-3.8511590187383149E-2</v>
      </c>
      <c r="O15" s="127">
        <f t="shared" si="4"/>
        <v>-0.24014116367450988</v>
      </c>
      <c r="P15" s="127">
        <f t="shared" si="5"/>
        <v>-0.20187479845342438</v>
      </c>
      <c r="Q15" s="127">
        <f t="shared" si="6"/>
        <v>0.40637780432909842</v>
      </c>
    </row>
    <row r="16" spans="1:17" ht="15" customHeight="1" x14ac:dyDescent="0.2">
      <c r="B16" s="20" t="s">
        <v>64</v>
      </c>
      <c r="C16" s="126">
        <v>9.9530685920577628</v>
      </c>
      <c r="D16" s="126">
        <v>10.963525835866257</v>
      </c>
      <c r="E16" s="126">
        <v>11.863468634686358</v>
      </c>
      <c r="F16" s="126">
        <v>8.5210843373494036</v>
      </c>
      <c r="G16" s="126">
        <v>9.7296296296296294</v>
      </c>
      <c r="H16" s="126">
        <v>10.334532374100732</v>
      </c>
      <c r="I16" s="126">
        <v>9.895104895104895</v>
      </c>
      <c r="J16" s="126">
        <v>9.4859437751004041</v>
      </c>
      <c r="K16" s="127">
        <f t="shared" si="0"/>
        <v>1.010457243808494</v>
      </c>
      <c r="L16" s="127">
        <f t="shared" si="1"/>
        <v>0.89994279882010098</v>
      </c>
      <c r="M16" s="127">
        <f t="shared" si="2"/>
        <v>-3.3423842973369542</v>
      </c>
      <c r="N16" s="127">
        <f t="shared" si="3"/>
        <v>1.2085452922802258</v>
      </c>
      <c r="O16" s="127">
        <f t="shared" si="4"/>
        <v>0.60490274447110259</v>
      </c>
      <c r="P16" s="127">
        <f t="shared" si="5"/>
        <v>-0.43942747899583701</v>
      </c>
      <c r="Q16" s="127">
        <f t="shared" si="6"/>
        <v>-0.4091611200044909</v>
      </c>
    </row>
    <row r="17" spans="1:18" ht="15" customHeight="1" x14ac:dyDescent="0.2">
      <c r="B17" s="20" t="s">
        <v>68</v>
      </c>
      <c r="C17" s="126">
        <v>8.8877005347593538</v>
      </c>
      <c r="D17" s="126">
        <v>7.8387096774193505</v>
      </c>
      <c r="E17" s="126">
        <v>10.30813953488372</v>
      </c>
      <c r="F17" s="126">
        <v>8.7237569060773499</v>
      </c>
      <c r="G17" s="126">
        <v>8.9221556886227535</v>
      </c>
      <c r="H17" s="126">
        <v>9.5411764705882369</v>
      </c>
      <c r="I17" s="126">
        <v>8.6303030303030344</v>
      </c>
      <c r="J17" s="126">
        <v>8.7195121951219487</v>
      </c>
      <c r="K17" s="127">
        <f t="shared" si="0"/>
        <v>-1.0489908573400033</v>
      </c>
      <c r="L17" s="127">
        <f t="shared" si="1"/>
        <v>2.4694298574643696</v>
      </c>
      <c r="M17" s="127">
        <f t="shared" si="2"/>
        <v>-1.5843826288063703</v>
      </c>
      <c r="N17" s="127">
        <f t="shared" si="3"/>
        <v>0.19839878254540366</v>
      </c>
      <c r="O17" s="127">
        <f t="shared" si="4"/>
        <v>0.61902078196548338</v>
      </c>
      <c r="P17" s="127">
        <f t="shared" si="5"/>
        <v>-0.91087344028520256</v>
      </c>
      <c r="Q17" s="127">
        <f t="shared" si="6"/>
        <v>8.9209164818914388E-2</v>
      </c>
    </row>
    <row r="18" spans="1:18" ht="15" customHeight="1" x14ac:dyDescent="0.2">
      <c r="B18" s="20" t="s">
        <v>73</v>
      </c>
      <c r="C18" s="126">
        <v>9.5263157894736814</v>
      </c>
      <c r="D18" s="126">
        <v>10.827450980392157</v>
      </c>
      <c r="E18" s="126">
        <v>9.4440789473684159</v>
      </c>
      <c r="F18" s="126">
        <v>9.6267029972752187</v>
      </c>
      <c r="G18" s="126">
        <v>9.1479452054794539</v>
      </c>
      <c r="H18" s="126">
        <v>9.2071005917159798</v>
      </c>
      <c r="I18" s="126">
        <v>9.312958435207829</v>
      </c>
      <c r="J18" s="126">
        <v>8.5361990950226243</v>
      </c>
      <c r="K18" s="127">
        <f t="shared" si="0"/>
        <v>1.3011351909184761</v>
      </c>
      <c r="L18" s="127">
        <f t="shared" si="1"/>
        <v>-1.3833720330237416</v>
      </c>
      <c r="M18" s="127">
        <f t="shared" si="2"/>
        <v>0.18262404990680281</v>
      </c>
      <c r="N18" s="127">
        <f t="shared" si="3"/>
        <v>-0.47875779179576483</v>
      </c>
      <c r="O18" s="127">
        <f t="shared" si="4"/>
        <v>5.9155386236525942E-2</v>
      </c>
      <c r="P18" s="127">
        <f t="shared" si="5"/>
        <v>0.10585784349184912</v>
      </c>
      <c r="Q18" s="127">
        <f t="shared" si="6"/>
        <v>-0.77675934018520465</v>
      </c>
    </row>
    <row r="19" spans="1:18" ht="15" customHeight="1" x14ac:dyDescent="0.2">
      <c r="B19" s="20" t="s">
        <v>63</v>
      </c>
      <c r="C19" s="126">
        <v>8.92631578947368</v>
      </c>
      <c r="D19" s="126">
        <v>8.6678200692041596</v>
      </c>
      <c r="E19" s="126">
        <v>9.3287037037037024</v>
      </c>
      <c r="F19" s="126">
        <v>8.2060085836909913</v>
      </c>
      <c r="G19" s="126">
        <v>8.4424778761061887</v>
      </c>
      <c r="H19" s="126">
        <v>7.9348837209302294</v>
      </c>
      <c r="I19" s="126">
        <v>8.5418719211822616</v>
      </c>
      <c r="J19" s="126">
        <v>8.2614107883817436</v>
      </c>
      <c r="K19" s="127">
        <f t="shared" si="0"/>
        <v>-0.25849572026952039</v>
      </c>
      <c r="L19" s="127">
        <f t="shared" si="1"/>
        <v>0.66088363449954279</v>
      </c>
      <c r="M19" s="127">
        <f t="shared" si="2"/>
        <v>-1.1226951200127111</v>
      </c>
      <c r="N19" s="127">
        <f t="shared" si="3"/>
        <v>0.23646929241519743</v>
      </c>
      <c r="O19" s="127">
        <f t="shared" si="4"/>
        <v>-0.50759415517595929</v>
      </c>
      <c r="P19" s="127">
        <f t="shared" si="5"/>
        <v>0.60698820025203215</v>
      </c>
      <c r="Q19" s="127">
        <f t="shared" si="6"/>
        <v>-0.28046113280051799</v>
      </c>
    </row>
    <row r="20" spans="1:18" ht="15" customHeight="1" x14ac:dyDescent="0.2">
      <c r="B20" s="20" t="s">
        <v>74</v>
      </c>
      <c r="C20" s="126">
        <v>6.8946466809421914</v>
      </c>
      <c r="D20" s="126">
        <v>6.7626491155902819</v>
      </c>
      <c r="E20" s="126">
        <v>7.0329625051503895</v>
      </c>
      <c r="F20" s="126">
        <v>7.1735579377233369</v>
      </c>
      <c r="G20" s="126">
        <v>6.8839378238342004</v>
      </c>
      <c r="H20" s="126">
        <v>6.9916527545909828</v>
      </c>
      <c r="I20" s="126">
        <v>7.1831432192649034</v>
      </c>
      <c r="J20" s="126">
        <v>7.2582216808769724</v>
      </c>
      <c r="K20" s="127">
        <f t="shared" si="0"/>
        <v>-0.13199756535190943</v>
      </c>
      <c r="L20" s="127">
        <f t="shared" si="1"/>
        <v>0.27031338956010753</v>
      </c>
      <c r="M20" s="127">
        <f t="shared" si="2"/>
        <v>0.14059543257294749</v>
      </c>
      <c r="N20" s="127">
        <f t="shared" si="3"/>
        <v>-0.28962011388913655</v>
      </c>
      <c r="O20" s="127">
        <f t="shared" si="4"/>
        <v>0.1077149307567824</v>
      </c>
      <c r="P20" s="127">
        <f t="shared" si="5"/>
        <v>0.19149046467392061</v>
      </c>
      <c r="Q20" s="127">
        <f t="shared" si="6"/>
        <v>7.5078461612068992E-2</v>
      </c>
    </row>
    <row r="21" spans="1:18" ht="15" customHeight="1" x14ac:dyDescent="0.2">
      <c r="B21" s="20" t="s">
        <v>75</v>
      </c>
      <c r="C21" s="126">
        <v>6.6617412140575079</v>
      </c>
      <c r="D21" s="126">
        <v>6.5333076626877169</v>
      </c>
      <c r="E21" s="126">
        <v>6.8487824037706213</v>
      </c>
      <c r="F21" s="126">
        <v>6.983446932814025</v>
      </c>
      <c r="G21" s="126">
        <v>6.7462462462462591</v>
      </c>
      <c r="H21" s="126">
        <v>6.8907608695652254</v>
      </c>
      <c r="I21" s="126">
        <v>7.0893407270486755</v>
      </c>
      <c r="J21" s="126">
        <v>7.1842105263157885</v>
      </c>
      <c r="K21" s="127">
        <f t="shared" si="0"/>
        <v>-0.12843355136979095</v>
      </c>
      <c r="L21" s="127">
        <f t="shared" si="1"/>
        <v>0.31547474108290441</v>
      </c>
      <c r="M21" s="127">
        <f t="shared" si="2"/>
        <v>0.13466452904340365</v>
      </c>
      <c r="N21" s="127">
        <f t="shared" si="3"/>
        <v>-0.23720068656776583</v>
      </c>
      <c r="O21" s="127">
        <f t="shared" si="4"/>
        <v>0.14451462331896625</v>
      </c>
      <c r="P21" s="127">
        <f t="shared" si="5"/>
        <v>0.19857985748345008</v>
      </c>
      <c r="Q21" s="127">
        <f t="shared" si="6"/>
        <v>9.4869799267113031E-2</v>
      </c>
    </row>
    <row r="22" spans="1:18" ht="6" customHeight="1" x14ac:dyDescent="0.2">
      <c r="B22" s="21"/>
      <c r="C22" s="25"/>
      <c r="D22" s="25"/>
      <c r="E22" s="25"/>
      <c r="F22" s="25"/>
      <c r="G22" s="25"/>
      <c r="H22" s="25"/>
      <c r="I22" s="25"/>
      <c r="J22" s="25"/>
      <c r="K22" s="27"/>
      <c r="L22" s="27"/>
      <c r="M22" s="27"/>
      <c r="N22" s="27"/>
      <c r="O22" s="27"/>
      <c r="P22" s="27"/>
      <c r="Q22" s="27"/>
    </row>
    <row r="23" spans="1:18" ht="27.75" customHeight="1" x14ac:dyDescent="0.2">
      <c r="B23" s="311" t="s">
        <v>182</v>
      </c>
      <c r="C23" s="311"/>
      <c r="D23" s="311"/>
      <c r="E23" s="311"/>
      <c r="F23" s="311"/>
      <c r="G23" s="311"/>
      <c r="H23" s="311"/>
      <c r="I23" s="311"/>
      <c r="J23" s="311"/>
      <c r="K23" s="311"/>
      <c r="L23" s="311"/>
      <c r="M23" s="311"/>
      <c r="N23" s="311"/>
      <c r="O23" s="311"/>
      <c r="P23" s="311"/>
      <c r="Q23" s="311"/>
    </row>
    <row r="24" spans="1:18" x14ac:dyDescent="0.2">
      <c r="B24" s="28"/>
      <c r="C24" s="28"/>
      <c r="D24" s="28"/>
      <c r="E24" s="28"/>
      <c r="F24" s="28"/>
      <c r="G24" s="28"/>
      <c r="H24" s="28"/>
      <c r="I24" s="28"/>
      <c r="J24" s="28"/>
      <c r="K24" s="28"/>
      <c r="L24" s="28"/>
      <c r="M24" s="28"/>
      <c r="N24" s="28"/>
      <c r="O24" s="28"/>
      <c r="P24" s="28"/>
      <c r="Q24" s="28"/>
    </row>
    <row r="25" spans="1:18" x14ac:dyDescent="0.2">
      <c r="B25" s="28"/>
      <c r="C25" s="28"/>
      <c r="D25" s="28"/>
      <c r="E25" s="28"/>
      <c r="F25" s="28"/>
      <c r="G25" s="28"/>
      <c r="H25" s="28"/>
      <c r="I25" s="28"/>
      <c r="J25" s="28"/>
      <c r="K25" s="28"/>
      <c r="L25" s="28"/>
      <c r="M25" s="28"/>
      <c r="N25" s="28"/>
      <c r="O25" s="28"/>
      <c r="P25" s="28"/>
      <c r="Q25" s="28"/>
    </row>
    <row r="26" spans="1:18" x14ac:dyDescent="0.2">
      <c r="B26" s="37"/>
      <c r="C26" s="37"/>
      <c r="D26" s="37"/>
      <c r="E26" s="37"/>
      <c r="F26" s="37"/>
      <c r="G26" s="37"/>
      <c r="H26" s="37"/>
      <c r="I26" s="37"/>
      <c r="J26" s="37"/>
      <c r="K26" s="37"/>
      <c r="L26" s="37"/>
      <c r="M26" s="37"/>
      <c r="N26" s="37"/>
      <c r="O26" s="37"/>
      <c r="P26" s="37"/>
      <c r="Q26" s="37"/>
      <c r="R26" s="37"/>
    </row>
    <row r="27" spans="1:18" x14ac:dyDescent="0.2">
      <c r="A27" s="10"/>
      <c r="B27" s="44"/>
      <c r="C27" s="44"/>
      <c r="D27" s="44"/>
      <c r="E27" s="44"/>
      <c r="F27" s="44"/>
      <c r="K27" s="37"/>
      <c r="L27" s="37"/>
      <c r="M27" s="37"/>
      <c r="N27" s="37"/>
      <c r="O27" s="37"/>
      <c r="P27" s="37"/>
      <c r="Q27" s="37"/>
      <c r="R27" s="37"/>
    </row>
    <row r="28" spans="1:18" x14ac:dyDescent="0.2">
      <c r="A28" s="10"/>
      <c r="B28" s="10"/>
      <c r="C28" s="10"/>
      <c r="D28" s="10">
        <v>2014</v>
      </c>
      <c r="E28" s="10">
        <v>2015</v>
      </c>
      <c r="F28" s="10" t="s">
        <v>78</v>
      </c>
      <c r="M28" s="37"/>
      <c r="N28" s="37"/>
      <c r="O28" s="37"/>
      <c r="P28" s="37"/>
      <c r="R28" s="37"/>
    </row>
    <row r="29" spans="1:18" x14ac:dyDescent="0.2">
      <c r="A29" s="10"/>
      <c r="B29" s="10" t="s">
        <v>76</v>
      </c>
      <c r="C29" s="96"/>
      <c r="D29" s="96">
        <v>11.888607594936715</v>
      </c>
      <c r="E29" s="96">
        <v>13.568807339449537</v>
      </c>
      <c r="F29" s="128">
        <f t="shared" ref="F29:F44" si="7">IFERROR(E29-D29,"-")</f>
        <v>1.6801997445128212</v>
      </c>
      <c r="M29" s="37"/>
      <c r="N29" s="37"/>
      <c r="O29" s="37"/>
      <c r="P29" s="37"/>
      <c r="Q29" s="37"/>
    </row>
    <row r="30" spans="1:18" x14ac:dyDescent="0.2">
      <c r="A30" s="10"/>
      <c r="B30" s="10" t="s">
        <v>69</v>
      </c>
      <c r="C30" s="96"/>
      <c r="D30" s="96">
        <v>11.358198924731164</v>
      </c>
      <c r="E30" s="96">
        <v>12.17037552155772</v>
      </c>
      <c r="F30" s="128">
        <f t="shared" si="7"/>
        <v>0.8121765968265553</v>
      </c>
      <c r="M30" s="37"/>
      <c r="N30" s="37"/>
      <c r="O30" s="37"/>
      <c r="P30" s="37"/>
      <c r="Q30" s="37"/>
    </row>
    <row r="31" spans="1:18" x14ac:dyDescent="0.2">
      <c r="A31" s="10"/>
      <c r="B31" s="10" t="s">
        <v>62</v>
      </c>
      <c r="C31" s="96"/>
      <c r="D31" s="96">
        <v>10.125899280575533</v>
      </c>
      <c r="E31" s="96">
        <v>11.845132743362836</v>
      </c>
      <c r="F31" s="128">
        <f t="shared" si="7"/>
        <v>1.7192334627873027</v>
      </c>
      <c r="M31" s="37"/>
      <c r="N31" s="37"/>
      <c r="O31" s="37"/>
      <c r="P31" s="37"/>
      <c r="Q31" s="37"/>
    </row>
    <row r="32" spans="1:18" x14ac:dyDescent="0.2">
      <c r="A32" s="10"/>
      <c r="B32" s="10" t="s">
        <v>61</v>
      </c>
      <c r="C32" s="96"/>
      <c r="D32" s="96">
        <v>9.4683257918552126</v>
      </c>
      <c r="E32" s="96">
        <v>11.381773399014774</v>
      </c>
      <c r="F32" s="128">
        <f t="shared" si="7"/>
        <v>1.9134476071595614</v>
      </c>
    </row>
    <row r="33" spans="1:17" x14ac:dyDescent="0.2">
      <c r="A33" s="10"/>
      <c r="B33" s="10" t="s">
        <v>72</v>
      </c>
      <c r="C33" s="96"/>
      <c r="D33" s="96">
        <v>9.0410958904109631</v>
      </c>
      <c r="E33" s="96">
        <v>10.706976744186052</v>
      </c>
      <c r="F33" s="128">
        <f t="shared" si="7"/>
        <v>1.6658808537750893</v>
      </c>
    </row>
    <row r="34" spans="1:17" x14ac:dyDescent="0.2">
      <c r="A34" s="10"/>
      <c r="B34" s="10" t="s">
        <v>65</v>
      </c>
      <c r="C34" s="96"/>
      <c r="D34" s="96">
        <v>11.633431085043991</v>
      </c>
      <c r="E34" s="96">
        <v>10.480225988700564</v>
      </c>
      <c r="F34" s="128">
        <f t="shared" si="7"/>
        <v>-1.1532050963434273</v>
      </c>
      <c r="M34" s="37"/>
      <c r="N34" s="37"/>
      <c r="O34" s="37"/>
      <c r="P34" s="37"/>
      <c r="Q34" s="37"/>
    </row>
    <row r="35" spans="1:17" x14ac:dyDescent="0.2">
      <c r="A35" s="10"/>
      <c r="B35" s="10" t="s">
        <v>71</v>
      </c>
      <c r="C35" s="96"/>
      <c r="D35" s="96">
        <v>9.982993197278919</v>
      </c>
      <c r="E35" s="96">
        <v>10.03954802259887</v>
      </c>
      <c r="F35" s="128">
        <f t="shared" si="7"/>
        <v>5.6554825319951263E-2</v>
      </c>
      <c r="G35" s="37"/>
      <c r="H35" s="37"/>
      <c r="I35" s="37"/>
      <c r="J35" s="37"/>
      <c r="K35" s="37"/>
      <c r="L35" s="37"/>
      <c r="M35" s="37"/>
      <c r="N35" s="37"/>
      <c r="O35" s="37"/>
      <c r="P35" s="37"/>
      <c r="Q35" s="37"/>
    </row>
    <row r="36" spans="1:17" x14ac:dyDescent="0.2">
      <c r="A36" s="10"/>
      <c r="B36" s="10" t="s">
        <v>67</v>
      </c>
      <c r="C36" s="96"/>
      <c r="D36" s="96">
        <v>9.4939024390243851</v>
      </c>
      <c r="E36" s="96">
        <v>9.7830985915492938</v>
      </c>
      <c r="F36" s="128">
        <f t="shared" si="7"/>
        <v>0.28919615252490871</v>
      </c>
    </row>
    <row r="37" spans="1:17" x14ac:dyDescent="0.2">
      <c r="A37" s="10"/>
      <c r="B37" s="10" t="s">
        <v>70</v>
      </c>
      <c r="C37" s="96"/>
      <c r="D37" s="96">
        <v>9.4091818181818176</v>
      </c>
      <c r="E37" s="96">
        <v>9.7369090909091156</v>
      </c>
      <c r="F37" s="128">
        <f t="shared" si="7"/>
        <v>0.32772727272729796</v>
      </c>
    </row>
    <row r="38" spans="1:17" x14ac:dyDescent="0.2">
      <c r="A38" s="10"/>
      <c r="B38" s="10" t="s">
        <v>66</v>
      </c>
      <c r="C38" s="96"/>
      <c r="D38" s="96">
        <v>9.1927621861152247</v>
      </c>
      <c r="E38" s="96">
        <v>9.5991399904443231</v>
      </c>
      <c r="F38" s="128">
        <f t="shared" si="7"/>
        <v>0.40637780432909842</v>
      </c>
    </row>
    <row r="39" spans="1:17" x14ac:dyDescent="0.2">
      <c r="A39" s="10"/>
      <c r="B39" s="10" t="s">
        <v>64</v>
      </c>
      <c r="C39" s="96"/>
      <c r="D39" s="96">
        <v>9.895104895104895</v>
      </c>
      <c r="E39" s="96">
        <v>9.4859437751004041</v>
      </c>
      <c r="F39" s="128">
        <f t="shared" si="7"/>
        <v>-0.4091611200044909</v>
      </c>
    </row>
    <row r="40" spans="1:17" x14ac:dyDescent="0.2">
      <c r="A40" s="10"/>
      <c r="B40" s="10" t="s">
        <v>183</v>
      </c>
      <c r="C40" s="96"/>
      <c r="D40" s="96">
        <v>8.6303030303030344</v>
      </c>
      <c r="E40" s="96">
        <v>8.7195121951219487</v>
      </c>
      <c r="F40" s="128">
        <f t="shared" si="7"/>
        <v>8.9209164818914388E-2</v>
      </c>
    </row>
    <row r="41" spans="1:17" x14ac:dyDescent="0.2">
      <c r="A41" s="10"/>
      <c r="B41" s="10" t="s">
        <v>73</v>
      </c>
      <c r="C41" s="96"/>
      <c r="D41" s="96">
        <v>9.312958435207829</v>
      </c>
      <c r="E41" s="96">
        <v>8.5361990950226243</v>
      </c>
      <c r="F41" s="128">
        <f t="shared" si="7"/>
        <v>-0.77675934018520465</v>
      </c>
    </row>
    <row r="42" spans="1:17" x14ac:dyDescent="0.2">
      <c r="A42" s="10"/>
      <c r="B42" s="10" t="s">
        <v>63</v>
      </c>
      <c r="C42" s="96"/>
      <c r="D42" s="96">
        <v>8.5418719211822616</v>
      </c>
      <c r="E42" s="96">
        <v>8.2614107883817436</v>
      </c>
      <c r="F42" s="128">
        <f t="shared" si="7"/>
        <v>-0.28046113280051799</v>
      </c>
    </row>
    <row r="43" spans="1:17" x14ac:dyDescent="0.2">
      <c r="A43" s="10"/>
      <c r="B43" s="10" t="s">
        <v>74</v>
      </c>
      <c r="C43" s="96"/>
      <c r="D43" s="96">
        <v>7.1831432192649034</v>
      </c>
      <c r="E43" s="96">
        <v>7.2582216808769724</v>
      </c>
      <c r="F43" s="128">
        <f t="shared" si="7"/>
        <v>7.5078461612068992E-2</v>
      </c>
    </row>
    <row r="44" spans="1:17" x14ac:dyDescent="0.2">
      <c r="A44" s="10"/>
      <c r="B44" s="10" t="s">
        <v>75</v>
      </c>
      <c r="C44" s="96"/>
      <c r="D44" s="96">
        <v>7.0893407270486755</v>
      </c>
      <c r="E44" s="96">
        <v>7.1842105263157885</v>
      </c>
      <c r="F44" s="128">
        <f t="shared" si="7"/>
        <v>9.4869799267113031E-2</v>
      </c>
    </row>
    <row r="45" spans="1:17" x14ac:dyDescent="0.2">
      <c r="A45" s="10"/>
      <c r="B45" s="10"/>
      <c r="C45" s="10"/>
      <c r="D45" s="10"/>
      <c r="E45" s="10"/>
      <c r="F45" s="128"/>
    </row>
    <row r="46" spans="1:17" x14ac:dyDescent="0.2">
      <c r="F46" s="128"/>
    </row>
    <row r="47" spans="1:17" x14ac:dyDescent="0.2">
      <c r="F47" s="128"/>
    </row>
    <row r="48" spans="1:17" x14ac:dyDescent="0.2">
      <c r="F48" s="128"/>
    </row>
  </sheetData>
  <sortState ref="A29:R44">
    <sortCondition descending="1" ref="E29:E44"/>
  </sortState>
  <mergeCells count="2">
    <mergeCell ref="B3:Q3"/>
    <mergeCell ref="B23:Q23"/>
  </mergeCells>
  <conditionalFormatting sqref="B6:Q21">
    <cfRule type="expression" dxfId="42"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9"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04DCE9FD-69DF-43FA-BD71-060FD34E2B6E}">
            <xm:f>$B6='[Plantilla Análisis de las Encuestas periodos 2016.xlsm]Edad (c)'!#REF!</xm:f>
            <x14:dxf>
              <font>
                <color theme="6"/>
              </font>
            </x14:dxf>
          </x14:cfRule>
          <xm:sqref>B6:Q21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pageSetUpPr fitToPage="1"/>
  </sheetPr>
  <dimension ref="A1:N51"/>
  <sheetViews>
    <sheetView showGridLines="0" zoomScaleNormal="100" workbookViewId="0"/>
  </sheetViews>
  <sheetFormatPr baseColWidth="10" defaultColWidth="9.42578125" defaultRowHeight="12.75" x14ac:dyDescent="0.2"/>
  <cols>
    <col min="1" max="1" width="16.28515625" customWidth="1"/>
    <col min="2" max="2" width="33.7109375" customWidth="1"/>
    <col min="3" max="4" width="10" customWidth="1"/>
    <col min="5" max="5" width="9.42578125" customWidth="1"/>
    <col min="6" max="8" width="11.140625" customWidth="1"/>
    <col min="9" max="9" width="9.5703125" customWidth="1"/>
    <col min="13" max="13" width="9.42578125" customWidth="1"/>
    <col min="18" max="18" width="11.28515625" customWidth="1"/>
    <col min="20" max="20" width="9.5703125" customWidth="1"/>
  </cols>
  <sheetData>
    <row r="1" spans="1:7" x14ac:dyDescent="0.2">
      <c r="A1" s="10" t="s">
        <v>141</v>
      </c>
    </row>
    <row r="2" spans="1:7" ht="77.25" customHeight="1" x14ac:dyDescent="0.2">
      <c r="G2" s="53"/>
    </row>
    <row r="3" spans="1:7" ht="33" customHeight="1" thickBot="1" x14ac:dyDescent="0.4">
      <c r="B3" s="50" t="s">
        <v>614</v>
      </c>
      <c r="C3" s="51"/>
      <c r="D3" s="51"/>
      <c r="E3" s="51"/>
      <c r="F3" s="51"/>
      <c r="G3" s="51"/>
    </row>
    <row r="4" spans="1:7" s="11" customFormat="1" ht="6" customHeight="1" x14ac:dyDescent="0.2">
      <c r="B4" s="41"/>
      <c r="C4" s="41"/>
      <c r="D4" s="42"/>
      <c r="E4" s="42"/>
      <c r="F4" s="42"/>
      <c r="G4" s="42"/>
    </row>
    <row r="5" spans="1:7" ht="39.75" customHeight="1" x14ac:dyDescent="0.2">
      <c r="B5" s="100"/>
      <c r="C5" s="101">
        <v>2013</v>
      </c>
      <c r="D5" s="101">
        <v>2014</v>
      </c>
      <c r="E5" s="102">
        <v>2015</v>
      </c>
      <c r="F5" s="103" t="s">
        <v>214</v>
      </c>
      <c r="G5" s="103" t="s">
        <v>593</v>
      </c>
    </row>
    <row r="6" spans="1:7" ht="15" customHeight="1" x14ac:dyDescent="0.2">
      <c r="A6" s="54"/>
      <c r="B6" s="20" t="s">
        <v>184</v>
      </c>
      <c r="C6" s="98">
        <v>11.572727272727272</v>
      </c>
      <c r="D6" s="98">
        <v>12.50909090909091</v>
      </c>
      <c r="E6" s="98">
        <v>12.227272727272727</v>
      </c>
      <c r="F6" s="99">
        <f t="shared" ref="F6:G11" si="0">IFERROR(D6/C6-1,"-")</f>
        <v>8.0911233307148667E-2</v>
      </c>
      <c r="G6" s="99">
        <f t="shared" si="0"/>
        <v>-2.2529069767441956E-2</v>
      </c>
    </row>
    <row r="7" spans="1:7" ht="15" customHeight="1" x14ac:dyDescent="0.2">
      <c r="A7" s="54"/>
      <c r="B7" s="20" t="s">
        <v>185</v>
      </c>
      <c r="C7" s="98">
        <v>24.536363636363635</v>
      </c>
      <c r="D7" s="98">
        <v>23.463636363636365</v>
      </c>
      <c r="E7" s="98">
        <v>22.900000000000002</v>
      </c>
      <c r="F7" s="99">
        <f t="shared" si="0"/>
        <v>-4.3719896257873203E-2</v>
      </c>
      <c r="G7" s="99">
        <f t="shared" si="0"/>
        <v>-2.4021697016660126E-2</v>
      </c>
    </row>
    <row r="8" spans="1:7" ht="15" customHeight="1" x14ac:dyDescent="0.2">
      <c r="A8" s="54"/>
      <c r="B8" s="20" t="s">
        <v>186</v>
      </c>
      <c r="C8" s="98">
        <v>5.6727272727272728</v>
      </c>
      <c r="D8" s="98">
        <v>5.8272727272727272</v>
      </c>
      <c r="E8" s="98">
        <v>5.1818181818181817</v>
      </c>
      <c r="F8" s="99">
        <f t="shared" si="0"/>
        <v>2.7243589743589647E-2</v>
      </c>
      <c r="G8" s="99">
        <f t="shared" si="0"/>
        <v>-0.11076443057722307</v>
      </c>
    </row>
    <row r="9" spans="1:7" ht="15" customHeight="1" x14ac:dyDescent="0.2">
      <c r="A9" s="54"/>
      <c r="B9" s="20" t="s">
        <v>187</v>
      </c>
      <c r="C9" s="98">
        <v>21.772727272727273</v>
      </c>
      <c r="D9" s="98">
        <v>21.8</v>
      </c>
      <c r="E9" s="98">
        <v>23</v>
      </c>
      <c r="F9" s="99">
        <f t="shared" si="0"/>
        <v>1.2526096033402823E-3</v>
      </c>
      <c r="G9" s="99">
        <f t="shared" si="0"/>
        <v>5.504587155963292E-2</v>
      </c>
    </row>
    <row r="10" spans="1:7" ht="15" customHeight="1" x14ac:dyDescent="0.2">
      <c r="A10" s="54"/>
      <c r="B10" s="20" t="s">
        <v>188</v>
      </c>
      <c r="C10" s="98">
        <v>30.227272727272727</v>
      </c>
      <c r="D10" s="98">
        <v>27.845454545454544</v>
      </c>
      <c r="E10" s="98">
        <v>30.2</v>
      </c>
      <c r="F10" s="99">
        <f t="shared" si="0"/>
        <v>-7.8796992481203088E-2</v>
      </c>
      <c r="G10" s="99">
        <f t="shared" si="0"/>
        <v>8.4557623245184566E-2</v>
      </c>
    </row>
    <row r="11" spans="1:7" ht="15" customHeight="1" x14ac:dyDescent="0.2">
      <c r="A11" s="54"/>
      <c r="B11" s="20" t="s">
        <v>106</v>
      </c>
      <c r="C11" s="98">
        <v>6.2181818181818178</v>
      </c>
      <c r="D11" s="98">
        <v>8.5545454545454547</v>
      </c>
      <c r="E11" s="98">
        <v>6.4909090909090903</v>
      </c>
      <c r="F11" s="99">
        <f t="shared" si="0"/>
        <v>0.3757309941520468</v>
      </c>
      <c r="G11" s="99">
        <f t="shared" si="0"/>
        <v>-0.24123273113708832</v>
      </c>
    </row>
    <row r="12" spans="1:7" ht="6" customHeight="1" x14ac:dyDescent="0.2">
      <c r="B12" s="21"/>
      <c r="C12" s="21"/>
      <c r="D12" s="39"/>
      <c r="E12" s="39"/>
      <c r="F12" s="25"/>
      <c r="G12" s="25"/>
    </row>
    <row r="13" spans="1:7" ht="11.1" customHeight="1" x14ac:dyDescent="0.2">
      <c r="B13" s="129" t="s">
        <v>189</v>
      </c>
      <c r="C13" s="130"/>
      <c r="D13" s="130"/>
      <c r="E13" s="130"/>
      <c r="F13" s="130"/>
      <c r="G13" s="130"/>
    </row>
    <row r="14" spans="1:7" ht="11.1" customHeight="1" x14ac:dyDescent="0.2">
      <c r="B14" s="131" t="s">
        <v>59</v>
      </c>
      <c r="C14" s="28"/>
      <c r="D14" s="28"/>
      <c r="E14" s="28"/>
      <c r="F14" s="28"/>
      <c r="G14" s="28"/>
    </row>
    <row r="15" spans="1:7" x14ac:dyDescent="0.2">
      <c r="B15" s="28"/>
      <c r="C15" s="28"/>
      <c r="D15" s="28"/>
      <c r="E15" s="28"/>
      <c r="F15" s="28"/>
      <c r="G15" s="28"/>
    </row>
    <row r="16" spans="1:7" ht="26.25" customHeight="1" thickBot="1" x14ac:dyDescent="0.4">
      <c r="B16" s="50" t="s">
        <v>615</v>
      </c>
      <c r="C16" s="51"/>
      <c r="D16" s="51"/>
      <c r="E16" s="51"/>
      <c r="F16" s="51"/>
      <c r="G16" s="51"/>
    </row>
    <row r="17" spans="2:14" ht="6" customHeight="1" x14ac:dyDescent="0.2">
      <c r="B17" s="41"/>
      <c r="C17" s="41"/>
      <c r="D17" s="41"/>
      <c r="E17" s="41"/>
      <c r="F17" s="41"/>
      <c r="G17" s="41"/>
    </row>
    <row r="18" spans="2:14" ht="39.75" customHeight="1" x14ac:dyDescent="0.2">
      <c r="B18" s="100"/>
      <c r="C18" s="101">
        <v>2013</v>
      </c>
      <c r="D18" s="101">
        <v>2014</v>
      </c>
      <c r="E18" s="102">
        <v>2015</v>
      </c>
      <c r="F18" s="103" t="s">
        <v>214</v>
      </c>
      <c r="G18" s="103" t="s">
        <v>593</v>
      </c>
    </row>
    <row r="19" spans="2:14" ht="15" customHeight="1" x14ac:dyDescent="0.2">
      <c r="B19" s="20" t="s">
        <v>190</v>
      </c>
      <c r="C19" s="98">
        <v>99.945454545454552</v>
      </c>
      <c r="D19" s="98">
        <v>99.990909090909085</v>
      </c>
      <c r="E19" s="98">
        <v>99.945454545454552</v>
      </c>
      <c r="F19" s="99">
        <f t="shared" ref="F19:G27" si="1">IFERROR(D19/C19-1,"-")</f>
        <v>4.547935237400047E-4</v>
      </c>
      <c r="G19" s="99">
        <f t="shared" si="1"/>
        <v>-4.5458678061627289E-4</v>
      </c>
    </row>
    <row r="20" spans="2:14" ht="15" customHeight="1" x14ac:dyDescent="0.2">
      <c r="B20" s="20" t="s">
        <v>191</v>
      </c>
      <c r="C20" s="98">
        <v>82.281818181818181</v>
      </c>
      <c r="D20" s="98">
        <v>81.881818181818176</v>
      </c>
      <c r="E20" s="98">
        <v>82.154545454545456</v>
      </c>
      <c r="F20" s="99">
        <f t="shared" si="1"/>
        <v>-4.8613412882555496E-3</v>
      </c>
      <c r="G20" s="99">
        <f t="shared" si="1"/>
        <v>3.3307427556346081E-3</v>
      </c>
    </row>
    <row r="21" spans="2:14" ht="15" customHeight="1" x14ac:dyDescent="0.2">
      <c r="B21" s="20" t="s">
        <v>192</v>
      </c>
      <c r="C21" s="98">
        <v>62.018181818181816</v>
      </c>
      <c r="D21" s="98">
        <v>62.245454545454542</v>
      </c>
      <c r="E21" s="98">
        <v>61.527272727272731</v>
      </c>
      <c r="F21" s="99">
        <f t="shared" si="1"/>
        <v>3.6646144825565052E-3</v>
      </c>
      <c r="G21" s="99">
        <f t="shared" si="1"/>
        <v>-1.1537899810135754E-2</v>
      </c>
    </row>
    <row r="22" spans="2:14" ht="15" customHeight="1" x14ac:dyDescent="0.2">
      <c r="B22" s="20" t="s">
        <v>193</v>
      </c>
      <c r="C22" s="98">
        <v>56.2</v>
      </c>
      <c r="D22" s="98">
        <v>55.236363636363635</v>
      </c>
      <c r="E22" s="98">
        <v>52.618181818181817</v>
      </c>
      <c r="F22" s="99">
        <f t="shared" si="1"/>
        <v>-1.7146554513102652E-2</v>
      </c>
      <c r="G22" s="99">
        <f t="shared" si="1"/>
        <v>-4.7399605003291656E-2</v>
      </c>
    </row>
    <row r="23" spans="2:14" ht="15" customHeight="1" x14ac:dyDescent="0.2">
      <c r="B23" s="20" t="s">
        <v>194</v>
      </c>
      <c r="C23" s="98">
        <v>15.6</v>
      </c>
      <c r="D23" s="98">
        <v>13.172727272727272</v>
      </c>
      <c r="E23" s="98">
        <v>13.636363636363635</v>
      </c>
      <c r="F23" s="99">
        <f t="shared" si="1"/>
        <v>-0.15559440559440563</v>
      </c>
      <c r="G23" s="99">
        <f t="shared" si="1"/>
        <v>3.5196687370600444E-2</v>
      </c>
    </row>
    <row r="24" spans="2:14" ht="15" customHeight="1" x14ac:dyDescent="0.2">
      <c r="B24" s="20" t="s">
        <v>195</v>
      </c>
      <c r="C24" s="98">
        <v>3.4545454545454546</v>
      </c>
      <c r="D24" s="98">
        <v>2.581818181818182</v>
      </c>
      <c r="E24" s="98">
        <v>2.8909090909090907</v>
      </c>
      <c r="F24" s="99">
        <f t="shared" si="1"/>
        <v>-0.25263157894736832</v>
      </c>
      <c r="G24" s="99">
        <f t="shared" si="1"/>
        <v>0.11971830985915477</v>
      </c>
    </row>
    <row r="25" spans="2:14" ht="15" customHeight="1" x14ac:dyDescent="0.2">
      <c r="B25" s="20" t="s">
        <v>196</v>
      </c>
      <c r="C25" s="98">
        <v>0.23636363636363636</v>
      </c>
      <c r="D25" s="98">
        <v>0.14545454545454545</v>
      </c>
      <c r="E25" s="98">
        <v>0.11818181818181819</v>
      </c>
      <c r="F25" s="99">
        <f t="shared" si="1"/>
        <v>-0.38461538461538458</v>
      </c>
      <c r="G25" s="99">
        <f t="shared" si="1"/>
        <v>-0.18749999999999989</v>
      </c>
    </row>
    <row r="26" spans="2:14" ht="15" customHeight="1" x14ac:dyDescent="0.2">
      <c r="B26" s="20" t="s">
        <v>197</v>
      </c>
      <c r="C26" s="98">
        <v>0.6</v>
      </c>
      <c r="D26" s="98">
        <v>0.30909090909090908</v>
      </c>
      <c r="E26" s="98">
        <v>0.49090909090909091</v>
      </c>
      <c r="F26" s="99">
        <f t="shared" si="1"/>
        <v>-0.48484848484848486</v>
      </c>
      <c r="G26" s="99">
        <f t="shared" si="1"/>
        <v>0.58823529411764719</v>
      </c>
    </row>
    <row r="27" spans="2:14" ht="15" customHeight="1" x14ac:dyDescent="0.2">
      <c r="B27" s="20" t="s">
        <v>198</v>
      </c>
      <c r="C27" s="98">
        <v>0.20909090909090908</v>
      </c>
      <c r="D27" s="98">
        <v>0.16363636363636364</v>
      </c>
      <c r="E27" s="98">
        <v>0.22727272727272727</v>
      </c>
      <c r="F27" s="99">
        <f t="shared" si="1"/>
        <v>-0.21739130434782605</v>
      </c>
      <c r="G27" s="99">
        <f t="shared" si="1"/>
        <v>0.38888888888888884</v>
      </c>
    </row>
    <row r="28" spans="2:14" ht="6" customHeight="1" x14ac:dyDescent="0.2">
      <c r="B28" s="21"/>
      <c r="C28" s="21"/>
      <c r="D28" s="21"/>
      <c r="E28" s="21"/>
      <c r="F28" s="21"/>
      <c r="G28" s="21"/>
    </row>
    <row r="29" spans="2:14" ht="11.1" customHeight="1" x14ac:dyDescent="0.2">
      <c r="B29" s="129" t="s">
        <v>189</v>
      </c>
      <c r="C29" s="130"/>
      <c r="D29" s="130"/>
      <c r="E29" s="130"/>
      <c r="F29" s="130"/>
      <c r="G29" s="130"/>
    </row>
    <row r="30" spans="2:14" ht="11.1" customHeight="1" x14ac:dyDescent="0.2">
      <c r="B30" s="131" t="s">
        <v>59</v>
      </c>
      <c r="C30" s="124"/>
      <c r="D30" s="124"/>
      <c r="E30" s="124"/>
      <c r="F30" s="124"/>
      <c r="G30" s="124"/>
      <c r="H30" s="124"/>
      <c r="I30" s="124"/>
      <c r="J30" s="124"/>
      <c r="K30" s="124"/>
      <c r="L30" s="124"/>
    </row>
    <row r="31" spans="2:14" ht="17.25" customHeight="1" x14ac:dyDescent="0.2">
      <c r="B31" s="124"/>
      <c r="C31" s="124"/>
      <c r="D31" s="124"/>
      <c r="E31" s="124"/>
      <c r="F31" s="124"/>
      <c r="G31" s="124"/>
      <c r="H31" s="124"/>
      <c r="I31" s="124"/>
      <c r="J31" s="124"/>
      <c r="K31" s="124"/>
      <c r="L31" s="124"/>
      <c r="M31" s="124"/>
      <c r="N31" s="124"/>
    </row>
    <row r="32" spans="2:14" ht="26.25" customHeight="1" thickBot="1" x14ac:dyDescent="0.4">
      <c r="B32" s="312" t="s">
        <v>616</v>
      </c>
      <c r="C32" s="312"/>
      <c r="D32" s="312"/>
      <c r="E32" s="312"/>
      <c r="F32" s="312"/>
      <c r="G32" s="312"/>
      <c r="H32" s="312"/>
      <c r="I32" s="312"/>
      <c r="J32" s="312"/>
      <c r="K32" s="312"/>
      <c r="L32" s="312"/>
      <c r="M32" s="312"/>
    </row>
    <row r="33" spans="2:13" ht="6" customHeight="1" x14ac:dyDescent="0.2">
      <c r="B33" s="41"/>
      <c r="C33" s="41"/>
      <c r="D33" s="41"/>
      <c r="E33" s="41"/>
      <c r="F33" s="42"/>
      <c r="G33" s="42"/>
      <c r="H33" s="42"/>
      <c r="I33" s="43"/>
      <c r="J33" s="43"/>
      <c r="K33" s="43"/>
      <c r="L33" s="42"/>
      <c r="M33" s="42"/>
    </row>
    <row r="34" spans="2:13" ht="39.75" customHeight="1" x14ac:dyDescent="0.2">
      <c r="B34" s="100"/>
      <c r="C34" s="101">
        <v>2007</v>
      </c>
      <c r="D34" s="101">
        <v>2008</v>
      </c>
      <c r="E34" s="101">
        <v>2009</v>
      </c>
      <c r="F34" s="101">
        <v>2010</v>
      </c>
      <c r="G34" s="101">
        <v>2011</v>
      </c>
      <c r="H34" s="101">
        <v>2012</v>
      </c>
      <c r="I34" s="103" t="s">
        <v>108</v>
      </c>
      <c r="J34" s="103" t="s">
        <v>109</v>
      </c>
      <c r="K34" s="103" t="s">
        <v>155</v>
      </c>
      <c r="L34" s="103" t="s">
        <v>156</v>
      </c>
      <c r="M34" s="103" t="s">
        <v>157</v>
      </c>
    </row>
    <row r="35" spans="2:13" ht="15" customHeight="1" x14ac:dyDescent="0.2">
      <c r="B35" s="20" t="s">
        <v>199</v>
      </c>
      <c r="C35" s="98">
        <v>17.272727272727298</v>
      </c>
      <c r="D35" s="98">
        <v>16.227272727272727</v>
      </c>
      <c r="E35" s="98">
        <v>17.436363636363637</v>
      </c>
      <c r="F35" s="98">
        <v>15.663636363636364</v>
      </c>
      <c r="G35" s="98">
        <v>15.1</v>
      </c>
      <c r="H35" s="98">
        <v>14.9</v>
      </c>
      <c r="I35" s="99">
        <f>IFERROR(D35/C35-1,"-")</f>
        <v>-6.0526315789475094E-2</v>
      </c>
      <c r="J35" s="99">
        <f t="shared" ref="J35:M41" si="2">IFERROR(E35/D35-1,"-")</f>
        <v>7.4509803921568807E-2</v>
      </c>
      <c r="K35" s="99">
        <f t="shared" si="2"/>
        <v>-0.10166840458811266</v>
      </c>
      <c r="L35" s="99">
        <f t="shared" si="2"/>
        <v>-3.5983749274521193E-2</v>
      </c>
      <c r="M35" s="99">
        <f t="shared" si="2"/>
        <v>-1.3245033112582738E-2</v>
      </c>
    </row>
    <row r="36" spans="2:13" ht="15" customHeight="1" x14ac:dyDescent="0.2">
      <c r="B36" s="20" t="s">
        <v>200</v>
      </c>
      <c r="C36" s="98">
        <v>82.727272727272705</v>
      </c>
      <c r="D36" s="98">
        <v>83.772727272727266</v>
      </c>
      <c r="E36" s="98">
        <v>82.563636363636363</v>
      </c>
      <c r="F36" s="98">
        <v>84.336363636363643</v>
      </c>
      <c r="G36" s="98">
        <v>84.9</v>
      </c>
      <c r="H36" s="98">
        <v>85.1</v>
      </c>
      <c r="I36" s="99">
        <f t="shared" ref="I36:I41" si="3">IFERROR(D36/C36-1,"-")</f>
        <v>1.2637362637362815E-2</v>
      </c>
      <c r="J36" s="99">
        <f t="shared" si="2"/>
        <v>-1.4432989690721598E-2</v>
      </c>
      <c r="K36" s="99">
        <f t="shared" si="2"/>
        <v>2.1471041620788389E-2</v>
      </c>
      <c r="L36" s="99">
        <f t="shared" si="2"/>
        <v>6.6831949983829908E-3</v>
      </c>
      <c r="M36" s="99">
        <f t="shared" si="2"/>
        <v>2.3557126030622211E-3</v>
      </c>
    </row>
    <row r="37" spans="2:13" ht="15" customHeight="1" x14ac:dyDescent="0.2">
      <c r="B37" s="132" t="s">
        <v>201</v>
      </c>
      <c r="C37" s="98">
        <v>29.2090909090909</v>
      </c>
      <c r="D37" s="98">
        <v>27.309090909090909</v>
      </c>
      <c r="E37" s="98">
        <v>26.990909090909092</v>
      </c>
      <c r="F37" s="98">
        <v>25.645454545454545</v>
      </c>
      <c r="G37" s="98">
        <v>25.2</v>
      </c>
      <c r="H37" s="98">
        <v>24.427272727272726</v>
      </c>
      <c r="I37" s="99">
        <f t="shared" si="3"/>
        <v>-6.5048241518829486E-2</v>
      </c>
      <c r="J37" s="99">
        <f t="shared" si="2"/>
        <v>-1.1651131824234273E-2</v>
      </c>
      <c r="K37" s="99">
        <f t="shared" si="2"/>
        <v>-4.9848433816099824E-2</v>
      </c>
      <c r="L37" s="99">
        <f t="shared" si="2"/>
        <v>-1.7369727047146344E-2</v>
      </c>
      <c r="M37" s="99">
        <f t="shared" si="2"/>
        <v>-3.0663780663780726E-2</v>
      </c>
    </row>
    <row r="38" spans="2:13" ht="15" customHeight="1" x14ac:dyDescent="0.2">
      <c r="B38" s="132" t="s">
        <v>202</v>
      </c>
      <c r="C38" s="98">
        <v>5.7727272727272698</v>
      </c>
      <c r="D38" s="98">
        <v>6.1818181818181817</v>
      </c>
      <c r="E38" s="98">
        <v>6.7</v>
      </c>
      <c r="F38" s="98">
        <v>7.1181818181818182</v>
      </c>
      <c r="G38" s="98">
        <v>8.754545454545454</v>
      </c>
      <c r="H38" s="98">
        <v>8.709090909090909</v>
      </c>
      <c r="I38" s="99">
        <f t="shared" si="3"/>
        <v>7.0866141732284005E-2</v>
      </c>
      <c r="J38" s="99">
        <f t="shared" si="2"/>
        <v>8.3823529411764852E-2</v>
      </c>
      <c r="K38" s="99">
        <f t="shared" si="2"/>
        <v>6.241519674355489E-2</v>
      </c>
      <c r="L38" s="99">
        <f t="shared" si="2"/>
        <v>0.22988505747126431</v>
      </c>
      <c r="M38" s="99">
        <f t="shared" si="2"/>
        <v>-5.1921079958462402E-3</v>
      </c>
    </row>
    <row r="39" spans="2:13" ht="15" customHeight="1" x14ac:dyDescent="0.2">
      <c r="B39" s="132" t="s">
        <v>203</v>
      </c>
      <c r="C39" s="98">
        <v>29.936363636363598</v>
      </c>
      <c r="D39" s="98">
        <v>30.854545454545455</v>
      </c>
      <c r="E39" s="98">
        <v>29.09090909090909</v>
      </c>
      <c r="F39" s="98">
        <v>27.427272727272726</v>
      </c>
      <c r="G39" s="98">
        <v>24.454545454545453</v>
      </c>
      <c r="H39" s="98">
        <v>24.390909090909091</v>
      </c>
      <c r="I39" s="99">
        <f t="shared" si="3"/>
        <v>3.0671120558762421E-2</v>
      </c>
      <c r="J39" s="99">
        <f t="shared" si="2"/>
        <v>-5.7159693576900428E-2</v>
      </c>
      <c r="K39" s="99">
        <f t="shared" si="2"/>
        <v>-5.7187500000000058E-2</v>
      </c>
      <c r="L39" s="99">
        <f t="shared" si="2"/>
        <v>-0.10838581372224065</v>
      </c>
      <c r="M39" s="99">
        <f t="shared" si="2"/>
        <v>-2.6022304832713505E-3</v>
      </c>
    </row>
    <row r="40" spans="2:13" ht="15" customHeight="1" x14ac:dyDescent="0.2">
      <c r="B40" s="132" t="s">
        <v>204</v>
      </c>
      <c r="C40" s="98">
        <v>4.4090909090909101</v>
      </c>
      <c r="D40" s="98">
        <v>6.6727272727272728</v>
      </c>
      <c r="E40" s="98">
        <v>6.3090909090909095</v>
      </c>
      <c r="F40" s="98">
        <v>6.1454545454545455</v>
      </c>
      <c r="G40" s="98">
        <v>4.5</v>
      </c>
      <c r="H40" s="98">
        <v>5.3090909090909095</v>
      </c>
      <c r="I40" s="99">
        <f t="shared" si="3"/>
        <v>0.51340206185566983</v>
      </c>
      <c r="J40" s="99">
        <f t="shared" si="2"/>
        <v>-5.4495912806539426E-2</v>
      </c>
      <c r="K40" s="99">
        <f t="shared" si="2"/>
        <v>-2.5936599423631135E-2</v>
      </c>
      <c r="L40" s="99">
        <f t="shared" si="2"/>
        <v>-0.26775147928994081</v>
      </c>
      <c r="M40" s="99">
        <f t="shared" si="2"/>
        <v>0.17979797979797985</v>
      </c>
    </row>
    <row r="41" spans="2:13" ht="15" customHeight="1" x14ac:dyDescent="0.2">
      <c r="B41" s="132" t="s">
        <v>205</v>
      </c>
      <c r="C41" s="98">
        <v>13.4</v>
      </c>
      <c r="D41" s="98">
        <v>12.754545454545454</v>
      </c>
      <c r="E41" s="98">
        <v>13.472727272727273</v>
      </c>
      <c r="F41" s="98">
        <v>18</v>
      </c>
      <c r="G41" s="98">
        <v>21.990909090909092</v>
      </c>
      <c r="H41" s="98">
        <v>22.263636363636362</v>
      </c>
      <c r="I41" s="99">
        <f t="shared" si="3"/>
        <v>-4.8168249660787033E-2</v>
      </c>
      <c r="J41" s="99">
        <f t="shared" si="2"/>
        <v>5.6307911617961448E-2</v>
      </c>
      <c r="K41" s="99">
        <f t="shared" si="2"/>
        <v>0.33603238866396756</v>
      </c>
      <c r="L41" s="99">
        <f t="shared" si="2"/>
        <v>0.22171717171717176</v>
      </c>
      <c r="M41" s="99">
        <f t="shared" si="2"/>
        <v>1.2401818933443387E-2</v>
      </c>
    </row>
    <row r="42" spans="2:13" ht="15" customHeight="1" x14ac:dyDescent="0.2">
      <c r="B42" s="133" t="s">
        <v>206</v>
      </c>
      <c r="C42" s="134"/>
      <c r="D42" s="134"/>
      <c r="E42" s="134"/>
      <c r="F42" s="134"/>
      <c r="G42" s="134"/>
      <c r="H42" s="134"/>
      <c r="I42" s="135"/>
      <c r="J42" s="135"/>
      <c r="K42" s="135"/>
      <c r="L42" s="135"/>
      <c r="M42" s="135"/>
    </row>
    <row r="43" spans="2:13" ht="15" customHeight="1" x14ac:dyDescent="0.2">
      <c r="B43" s="136" t="s">
        <v>194</v>
      </c>
      <c r="C43" s="98">
        <v>12.3363636363636</v>
      </c>
      <c r="D43" s="98">
        <v>10.336363636363636</v>
      </c>
      <c r="E43" s="98">
        <v>9.5909090909090917</v>
      </c>
      <c r="F43" s="98">
        <v>11.209090909090909</v>
      </c>
      <c r="G43" s="98">
        <v>14.163636363636364</v>
      </c>
      <c r="H43" s="98">
        <v>15.99090909090909</v>
      </c>
      <c r="I43" s="99">
        <f t="shared" ref="I43:M49" si="4">IFERROR(D43/C43-1,"-")</f>
        <v>-0.16212232866617293</v>
      </c>
      <c r="J43" s="99">
        <f t="shared" si="4"/>
        <v>-7.2119613016710549E-2</v>
      </c>
      <c r="K43" s="99">
        <f t="shared" si="4"/>
        <v>0.1687203791469194</v>
      </c>
      <c r="L43" s="99">
        <f t="shared" si="4"/>
        <v>0.26358475263584746</v>
      </c>
      <c r="M43" s="99">
        <f t="shared" si="4"/>
        <v>0.1290115532734275</v>
      </c>
    </row>
    <row r="44" spans="2:13" ht="15" customHeight="1" x14ac:dyDescent="0.2">
      <c r="B44" s="136" t="s">
        <v>195</v>
      </c>
      <c r="C44" s="98">
        <v>1.3</v>
      </c>
      <c r="D44" s="98">
        <v>1.0727272727272728</v>
      </c>
      <c r="E44" s="98">
        <v>0.97272727272727277</v>
      </c>
      <c r="F44" s="98">
        <v>1.0636363636363637</v>
      </c>
      <c r="G44" s="98">
        <v>2.0090909090909093</v>
      </c>
      <c r="H44" s="98">
        <v>1.9727272727272727</v>
      </c>
      <c r="I44" s="99">
        <f t="shared" si="4"/>
        <v>-0.17482517482517479</v>
      </c>
      <c r="J44" s="99">
        <f t="shared" si="4"/>
        <v>-9.3220338983050821E-2</v>
      </c>
      <c r="K44" s="99">
        <f t="shared" si="4"/>
        <v>9.3457943925233655E-2</v>
      </c>
      <c r="L44" s="99">
        <f t="shared" si="4"/>
        <v>0.88888888888888884</v>
      </c>
      <c r="M44" s="99">
        <f t="shared" si="4"/>
        <v>-1.8099547511312375E-2</v>
      </c>
    </row>
    <row r="45" spans="2:13" ht="15" customHeight="1" x14ac:dyDescent="0.2">
      <c r="B45" s="136" t="s">
        <v>207</v>
      </c>
      <c r="C45" s="98">
        <v>0.43636363636363601</v>
      </c>
      <c r="D45" s="98">
        <v>0.66363636363636369</v>
      </c>
      <c r="E45" s="98">
        <v>0.2818181818181818</v>
      </c>
      <c r="F45" s="98">
        <v>0.4</v>
      </c>
      <c r="G45" s="98">
        <v>0.62727272727272732</v>
      </c>
      <c r="H45" s="98">
        <v>1.0545454545454545</v>
      </c>
      <c r="I45" s="99">
        <f t="shared" si="4"/>
        <v>0.52083333333333459</v>
      </c>
      <c r="J45" s="99">
        <f t="shared" si="4"/>
        <v>-0.57534246575342474</v>
      </c>
      <c r="K45" s="99">
        <f t="shared" si="4"/>
        <v>0.41935483870967749</v>
      </c>
      <c r="L45" s="99">
        <f t="shared" si="4"/>
        <v>0.56818181818181812</v>
      </c>
      <c r="M45" s="99">
        <f t="shared" si="4"/>
        <v>0.68115942028985477</v>
      </c>
    </row>
    <row r="46" spans="2:13" ht="15" customHeight="1" x14ac:dyDescent="0.2">
      <c r="B46" s="136" t="s">
        <v>196</v>
      </c>
      <c r="C46" s="98" t="s">
        <v>208</v>
      </c>
      <c r="D46" s="98" t="s">
        <v>208</v>
      </c>
      <c r="E46" s="98" t="s">
        <v>208</v>
      </c>
      <c r="F46" s="98">
        <v>0.19090909090909092</v>
      </c>
      <c r="G46" s="98">
        <v>0.46363636363636362</v>
      </c>
      <c r="H46" s="98">
        <v>0.41818181818181815</v>
      </c>
      <c r="I46" s="99" t="str">
        <f t="shared" si="4"/>
        <v>-</v>
      </c>
      <c r="J46" s="99" t="str">
        <f t="shared" si="4"/>
        <v>-</v>
      </c>
      <c r="K46" s="99" t="str">
        <f t="shared" si="4"/>
        <v>-</v>
      </c>
      <c r="L46" s="99">
        <f t="shared" si="4"/>
        <v>1.4285714285714284</v>
      </c>
      <c r="M46" s="99">
        <f t="shared" si="4"/>
        <v>-9.8039215686274495E-2</v>
      </c>
    </row>
    <row r="47" spans="2:13" ht="15" customHeight="1" x14ac:dyDescent="0.2">
      <c r="B47" s="136" t="s">
        <v>197</v>
      </c>
      <c r="C47" s="98" t="s">
        <v>208</v>
      </c>
      <c r="D47" s="98" t="s">
        <v>208</v>
      </c>
      <c r="E47" s="98" t="s">
        <v>208</v>
      </c>
      <c r="F47" s="98">
        <v>0.32727272727272727</v>
      </c>
      <c r="G47" s="98">
        <v>0.9</v>
      </c>
      <c r="H47" s="98">
        <v>0.69090909090909092</v>
      </c>
      <c r="I47" s="99" t="str">
        <f t="shared" si="4"/>
        <v>-</v>
      </c>
      <c r="J47" s="99" t="str">
        <f t="shared" si="4"/>
        <v>-</v>
      </c>
      <c r="K47" s="99" t="str">
        <f t="shared" si="4"/>
        <v>-</v>
      </c>
      <c r="L47" s="99">
        <f t="shared" si="4"/>
        <v>1.75</v>
      </c>
      <c r="M47" s="99">
        <f t="shared" si="4"/>
        <v>-0.23232323232323238</v>
      </c>
    </row>
    <row r="48" spans="2:13" ht="15" customHeight="1" x14ac:dyDescent="0.2">
      <c r="B48" s="136" t="s">
        <v>198</v>
      </c>
      <c r="C48" s="98" t="s">
        <v>208</v>
      </c>
      <c r="D48" s="98" t="s">
        <v>208</v>
      </c>
      <c r="E48" s="98" t="s">
        <v>208</v>
      </c>
      <c r="F48" s="98">
        <v>0.3</v>
      </c>
      <c r="G48" s="98">
        <v>0.38181818181818183</v>
      </c>
      <c r="H48" s="98">
        <v>0.25454545454545452</v>
      </c>
      <c r="I48" s="99" t="str">
        <f t="shared" si="4"/>
        <v>-</v>
      </c>
      <c r="J48" s="99" t="str">
        <f t="shared" si="4"/>
        <v>-</v>
      </c>
      <c r="K48" s="99" t="str">
        <f t="shared" si="4"/>
        <v>-</v>
      </c>
      <c r="L48" s="99">
        <f t="shared" si="4"/>
        <v>0.27272727272727293</v>
      </c>
      <c r="M48" s="99">
        <f t="shared" si="4"/>
        <v>-0.33333333333333348</v>
      </c>
    </row>
    <row r="49" spans="2:13" ht="15" customHeight="1" x14ac:dyDescent="0.2">
      <c r="B49" s="136" t="s">
        <v>193</v>
      </c>
      <c r="C49" s="98" t="s">
        <v>208</v>
      </c>
      <c r="D49" s="98" t="s">
        <v>208</v>
      </c>
      <c r="E49" s="98" t="s">
        <v>208</v>
      </c>
      <c r="F49" s="98">
        <v>56.190909090909088</v>
      </c>
      <c r="G49" s="98">
        <v>53.3</v>
      </c>
      <c r="H49" s="98">
        <v>55.345454545454544</v>
      </c>
      <c r="I49" s="99" t="str">
        <f t="shared" si="4"/>
        <v>-</v>
      </c>
      <c r="J49" s="99" t="str">
        <f t="shared" si="4"/>
        <v>-</v>
      </c>
      <c r="K49" s="99" t="str">
        <f t="shared" si="4"/>
        <v>-</v>
      </c>
      <c r="L49" s="99">
        <f t="shared" si="4"/>
        <v>-5.1447985762821502E-2</v>
      </c>
      <c r="M49" s="99">
        <f t="shared" si="4"/>
        <v>3.8376257888453003E-2</v>
      </c>
    </row>
    <row r="50" spans="2:13" ht="6" customHeight="1" x14ac:dyDescent="0.2">
      <c r="B50" s="21"/>
      <c r="C50" s="21"/>
      <c r="D50" s="21"/>
      <c r="E50" s="21"/>
      <c r="F50" s="39"/>
      <c r="G50" s="39"/>
      <c r="H50" s="39"/>
      <c r="I50" s="27"/>
      <c r="J50" s="27"/>
      <c r="K50" s="27"/>
      <c r="L50" s="25"/>
      <c r="M50" s="25"/>
    </row>
    <row r="51" spans="2:13" ht="24.75" customHeight="1" x14ac:dyDescent="0.2">
      <c r="B51" s="311" t="s">
        <v>209</v>
      </c>
      <c r="C51" s="311"/>
      <c r="D51" s="311"/>
      <c r="E51" s="311"/>
      <c r="F51" s="311"/>
      <c r="G51" s="311"/>
      <c r="H51" s="311"/>
      <c r="I51" s="311"/>
      <c r="J51" s="311"/>
      <c r="K51" s="311"/>
      <c r="L51" s="311"/>
      <c r="M51" s="311"/>
    </row>
  </sheetData>
  <mergeCells count="2">
    <mergeCell ref="B32:M32"/>
    <mergeCell ref="B51:M51"/>
  </mergeCells>
  <printOptions horizontalCentered="1" verticalCentered="1"/>
  <pageMargins left="3.937007874015748E-2" right="3.937007874015748E-2" top="0.74803149606299213" bottom="0.35433070866141736" header="0.11811023622047245" footer="0.11811023622047245"/>
  <pageSetup paperSize="9" scale="76"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pageSetUpPr fitToPage="1"/>
  </sheetPr>
  <dimension ref="A1:AB77"/>
  <sheetViews>
    <sheetView showGridLines="0" zoomScaleNormal="100" workbookViewId="0"/>
  </sheetViews>
  <sheetFormatPr baseColWidth="10" defaultColWidth="9.42578125" defaultRowHeight="12.75" x14ac:dyDescent="0.2"/>
  <cols>
    <col min="1" max="1" width="16.28515625" customWidth="1"/>
    <col min="2" max="2" width="29.7109375" customWidth="1"/>
    <col min="3" max="3" width="5.7109375" bestFit="1" customWidth="1"/>
    <col min="4" max="21" width="7.7109375" customWidth="1"/>
    <col min="22" max="22" width="10.85546875" bestFit="1" customWidth="1"/>
  </cols>
  <sheetData>
    <row r="1" spans="1:28" x14ac:dyDescent="0.2">
      <c r="A1" s="10"/>
    </row>
    <row r="2" spans="1:28" ht="77.25" customHeight="1" x14ac:dyDescent="0.2"/>
    <row r="3" spans="1:28" ht="21.75" customHeight="1" thickBot="1" x14ac:dyDescent="0.25">
      <c r="B3" s="308" t="s">
        <v>617</v>
      </c>
      <c r="C3" s="308"/>
      <c r="D3" s="308"/>
      <c r="E3" s="308"/>
      <c r="F3" s="308"/>
      <c r="G3" s="308"/>
      <c r="H3" s="308"/>
      <c r="I3" s="308"/>
      <c r="J3" s="308"/>
      <c r="K3" s="308"/>
      <c r="L3" s="308"/>
      <c r="M3" s="308"/>
      <c r="N3" s="308"/>
      <c r="O3" s="308"/>
      <c r="P3" s="308"/>
      <c r="Q3" s="308"/>
      <c r="R3" s="308"/>
      <c r="S3" s="308"/>
    </row>
    <row r="4" spans="1:28" s="11" customFormat="1" ht="6" customHeight="1" x14ac:dyDescent="0.2">
      <c r="B4" s="41"/>
      <c r="C4" s="41"/>
      <c r="D4" s="42"/>
      <c r="E4" s="42"/>
      <c r="F4" s="42"/>
      <c r="G4" s="42"/>
      <c r="H4" s="42"/>
      <c r="I4" s="42"/>
      <c r="J4" s="42"/>
      <c r="K4" s="42"/>
      <c r="L4" s="42"/>
      <c r="M4" s="43"/>
      <c r="N4" s="43"/>
      <c r="O4" s="43"/>
      <c r="P4" s="43"/>
      <c r="Q4" s="43"/>
      <c r="R4" s="43"/>
      <c r="S4" s="43"/>
    </row>
    <row r="5" spans="1:28" ht="39.75" customHeight="1" x14ac:dyDescent="0.2">
      <c r="B5" s="100"/>
      <c r="C5" s="101">
        <v>2007</v>
      </c>
      <c r="D5" s="101">
        <v>2008</v>
      </c>
      <c r="E5" s="101">
        <v>2009</v>
      </c>
      <c r="F5" s="101">
        <v>2010</v>
      </c>
      <c r="G5" s="101">
        <v>2011</v>
      </c>
      <c r="H5" s="101">
        <v>2012</v>
      </c>
      <c r="I5" s="101">
        <v>2013</v>
      </c>
      <c r="J5" s="101">
        <v>2014</v>
      </c>
      <c r="K5" s="102">
        <v>2015</v>
      </c>
      <c r="L5" s="103" t="s">
        <v>108</v>
      </c>
      <c r="M5" s="103" t="s">
        <v>109</v>
      </c>
      <c r="N5" s="103" t="s">
        <v>155</v>
      </c>
      <c r="O5" s="103" t="s">
        <v>156</v>
      </c>
      <c r="P5" s="103" t="s">
        <v>157</v>
      </c>
      <c r="Q5" s="103" t="s">
        <v>387</v>
      </c>
      <c r="R5" s="103" t="s">
        <v>214</v>
      </c>
      <c r="S5" s="103" t="s">
        <v>593</v>
      </c>
      <c r="U5" s="20"/>
      <c r="V5" s="20"/>
      <c r="W5" s="20"/>
      <c r="X5" s="20"/>
      <c r="Y5" s="20"/>
      <c r="Z5" s="20"/>
      <c r="AA5" s="20"/>
      <c r="AB5" s="21"/>
    </row>
    <row r="6" spans="1:28" ht="27" customHeight="1" x14ac:dyDescent="0.2">
      <c r="B6" s="20" t="s">
        <v>210</v>
      </c>
      <c r="C6" s="98">
        <v>39.681818181818201</v>
      </c>
      <c r="D6" s="98">
        <v>41.263636363636365</v>
      </c>
      <c r="E6" s="98">
        <v>43.900000000000006</v>
      </c>
      <c r="F6" s="98">
        <v>44.645454545454541</v>
      </c>
      <c r="G6" s="98">
        <v>47.427272727272729</v>
      </c>
      <c r="H6" s="98">
        <v>47.31818181818182</v>
      </c>
      <c r="I6" s="98">
        <v>43.954545454545453</v>
      </c>
      <c r="J6" s="98">
        <v>44.118181818181817</v>
      </c>
      <c r="K6" s="98">
        <v>46.881818181818183</v>
      </c>
      <c r="L6" s="99">
        <f t="shared" ref="L6:S9" si="0">IFERROR(D6/C6-1,"-")</f>
        <v>3.9862542955326097E-2</v>
      </c>
      <c r="M6" s="99">
        <f t="shared" si="0"/>
        <v>6.3890724829257728E-2</v>
      </c>
      <c r="N6" s="99">
        <f t="shared" si="0"/>
        <v>1.6980741354317486E-2</v>
      </c>
      <c r="O6" s="99">
        <f t="shared" si="0"/>
        <v>6.23091020158828E-2</v>
      </c>
      <c r="P6" s="99">
        <f t="shared" si="0"/>
        <v>-2.3001725129384587E-3</v>
      </c>
      <c r="Q6" s="99">
        <f t="shared" si="0"/>
        <v>-7.1085494716618736E-2</v>
      </c>
      <c r="R6" s="99">
        <f t="shared" si="0"/>
        <v>3.7228541882110555E-3</v>
      </c>
      <c r="S6" s="99">
        <f t="shared" si="0"/>
        <v>6.2641664949515841E-2</v>
      </c>
    </row>
    <row r="7" spans="1:28" ht="15" customHeight="1" x14ac:dyDescent="0.2">
      <c r="B7" s="137" t="s">
        <v>211</v>
      </c>
      <c r="C7" s="78">
        <v>53.845454545454501</v>
      </c>
      <c r="D7" s="78">
        <v>55.354545454545452</v>
      </c>
      <c r="E7" s="78">
        <v>54.327272727272728</v>
      </c>
      <c r="F7" s="78">
        <v>54.381818181818183</v>
      </c>
      <c r="G7" s="78">
        <v>50.172727272727272</v>
      </c>
      <c r="H7" s="78">
        <v>50.6</v>
      </c>
      <c r="I7" s="78">
        <v>55.172727272727272</v>
      </c>
      <c r="J7" s="78">
        <v>54.609090909090909</v>
      </c>
      <c r="K7" s="78">
        <v>51.409090909090907</v>
      </c>
      <c r="L7" s="79">
        <f t="shared" si="0"/>
        <v>2.8026338004390361E-2</v>
      </c>
      <c r="M7" s="79">
        <f t="shared" si="0"/>
        <v>-1.8558055509935834E-2</v>
      </c>
      <c r="N7" s="79">
        <f t="shared" si="0"/>
        <v>1.0040160642570406E-3</v>
      </c>
      <c r="O7" s="79">
        <f t="shared" si="0"/>
        <v>-7.7398863256435968E-2</v>
      </c>
      <c r="P7" s="79">
        <f t="shared" si="0"/>
        <v>8.5160355136799648E-3</v>
      </c>
      <c r="Q7" s="79">
        <f t="shared" si="0"/>
        <v>9.0370104204096302E-2</v>
      </c>
      <c r="R7" s="79">
        <f t="shared" si="0"/>
        <v>-1.021585104630085E-2</v>
      </c>
      <c r="S7" s="79">
        <f t="shared" si="0"/>
        <v>-5.8598301981022227E-2</v>
      </c>
    </row>
    <row r="8" spans="1:28" ht="15" customHeight="1" x14ac:dyDescent="0.2">
      <c r="B8" s="20" t="s">
        <v>212</v>
      </c>
      <c r="C8" s="98">
        <v>2.2999999999999998</v>
      </c>
      <c r="D8" s="98">
        <v>1.0363636363636364</v>
      </c>
      <c r="E8" s="98">
        <v>0.81818181818181823</v>
      </c>
      <c r="F8" s="98">
        <v>0.46363636363636362</v>
      </c>
      <c r="G8" s="98">
        <v>0.78181818181818186</v>
      </c>
      <c r="H8" s="98">
        <v>0.76363636363636367</v>
      </c>
      <c r="I8" s="98">
        <v>0.21818181818181817</v>
      </c>
      <c r="J8" s="98">
        <v>0.40909090909090912</v>
      </c>
      <c r="K8" s="98">
        <v>0.6</v>
      </c>
      <c r="L8" s="99">
        <f t="shared" si="0"/>
        <v>-0.54940711462450587</v>
      </c>
      <c r="M8" s="99">
        <f t="shared" si="0"/>
        <v>-0.21052631578947367</v>
      </c>
      <c r="N8" s="99">
        <f t="shared" si="0"/>
        <v>-0.43333333333333335</v>
      </c>
      <c r="O8" s="99">
        <f t="shared" si="0"/>
        <v>0.6862745098039218</v>
      </c>
      <c r="P8" s="99">
        <f t="shared" si="0"/>
        <v>-2.3255813953488413E-2</v>
      </c>
      <c r="Q8" s="99">
        <f t="shared" si="0"/>
        <v>-0.7142857142857143</v>
      </c>
      <c r="R8" s="99">
        <f t="shared" si="0"/>
        <v>0.87500000000000022</v>
      </c>
      <c r="S8" s="99">
        <f t="shared" si="0"/>
        <v>0.46666666666666656</v>
      </c>
    </row>
    <row r="9" spans="1:28" ht="15" customHeight="1" x14ac:dyDescent="0.2">
      <c r="B9" s="20" t="s">
        <v>57</v>
      </c>
      <c r="C9" s="98">
        <v>4.1727272727272702</v>
      </c>
      <c r="D9" s="98">
        <v>2.3454545454545452</v>
      </c>
      <c r="E9" s="98">
        <v>0.95454545454545459</v>
      </c>
      <c r="F9" s="98">
        <v>0.50909090909090904</v>
      </c>
      <c r="G9" s="98">
        <v>1.6181818181818182</v>
      </c>
      <c r="H9" s="98">
        <v>1.3181818181818181</v>
      </c>
      <c r="I9" s="98">
        <v>0.65454545454545454</v>
      </c>
      <c r="J9" s="98">
        <v>0.86363636363636365</v>
      </c>
      <c r="K9" s="98">
        <v>1.1090909090909091</v>
      </c>
      <c r="L9" s="99">
        <f t="shared" si="0"/>
        <v>-0.43790849673202581</v>
      </c>
      <c r="M9" s="99">
        <f t="shared" si="0"/>
        <v>-0.59302325581395343</v>
      </c>
      <c r="N9" s="99">
        <f t="shared" si="0"/>
        <v>-0.46666666666666679</v>
      </c>
      <c r="O9" s="99">
        <f t="shared" si="0"/>
        <v>2.1785714285714288</v>
      </c>
      <c r="P9" s="99">
        <f t="shared" si="0"/>
        <v>-0.1853932584269663</v>
      </c>
      <c r="Q9" s="99">
        <f t="shared" si="0"/>
        <v>-0.50344827586206897</v>
      </c>
      <c r="R9" s="99">
        <f t="shared" si="0"/>
        <v>0.31944444444444442</v>
      </c>
      <c r="S9" s="99">
        <f t="shared" si="0"/>
        <v>0.28421052631578947</v>
      </c>
    </row>
    <row r="10" spans="1:28" ht="6" customHeight="1" x14ac:dyDescent="0.2">
      <c r="B10" s="21"/>
      <c r="C10" s="21"/>
      <c r="D10" s="25"/>
      <c r="E10" s="25"/>
      <c r="F10" s="25"/>
      <c r="G10" s="25"/>
      <c r="H10" s="25"/>
      <c r="I10" s="25"/>
      <c r="J10" s="25"/>
      <c r="K10" s="25"/>
      <c r="L10" s="27"/>
      <c r="M10" s="27"/>
      <c r="N10" s="27"/>
      <c r="O10" s="27"/>
      <c r="P10" s="27"/>
      <c r="Q10" s="27"/>
      <c r="R10" s="27"/>
      <c r="S10" s="27"/>
    </row>
    <row r="11" spans="1:28" ht="15" customHeight="1" x14ac:dyDescent="0.2">
      <c r="B11" s="311" t="s">
        <v>59</v>
      </c>
      <c r="C11" s="311"/>
      <c r="D11" s="311"/>
      <c r="E11" s="311"/>
      <c r="F11" s="311"/>
      <c r="G11" s="311"/>
      <c r="H11" s="311"/>
      <c r="I11" s="311"/>
      <c r="J11" s="311"/>
      <c r="K11" s="311"/>
      <c r="L11" s="311"/>
      <c r="M11" s="311"/>
      <c r="N11" s="311"/>
      <c r="O11" s="311"/>
      <c r="P11" s="311"/>
      <c r="Q11" s="311"/>
      <c r="R11" s="311"/>
      <c r="S11" s="311"/>
    </row>
    <row r="12" spans="1:28" x14ac:dyDescent="0.2">
      <c r="B12" s="28"/>
      <c r="C12" s="28"/>
      <c r="D12" s="28"/>
      <c r="E12" s="28"/>
      <c r="F12" s="28"/>
      <c r="G12" s="28"/>
      <c r="H12" s="28"/>
      <c r="I12" s="28"/>
      <c r="J12" s="28"/>
      <c r="K12" s="28"/>
      <c r="L12" s="28"/>
      <c r="M12" s="28"/>
      <c r="N12" s="28"/>
      <c r="O12" s="28"/>
      <c r="P12" s="28"/>
      <c r="Q12" s="28"/>
      <c r="R12" s="28"/>
      <c r="S12" s="28"/>
    </row>
    <row r="13" spans="1:28" x14ac:dyDescent="0.2">
      <c r="B13" s="28"/>
      <c r="C13" s="28"/>
      <c r="D13" s="28"/>
      <c r="E13" s="28"/>
      <c r="F13" s="28"/>
      <c r="G13" s="28"/>
      <c r="H13" s="28"/>
      <c r="I13" s="28"/>
      <c r="J13" s="28"/>
      <c r="K13" s="28"/>
      <c r="L13" s="28"/>
      <c r="M13" s="28"/>
      <c r="N13" s="28"/>
      <c r="O13" s="28"/>
      <c r="P13" s="28"/>
      <c r="Q13" s="28"/>
      <c r="R13" s="28"/>
      <c r="S13" s="28"/>
    </row>
    <row r="74" spans="2:19" x14ac:dyDescent="0.2">
      <c r="B74" s="10"/>
      <c r="C74" s="10"/>
      <c r="D74" s="10"/>
      <c r="E74" s="10"/>
      <c r="F74" s="10"/>
      <c r="G74" s="10"/>
      <c r="H74" s="10"/>
      <c r="I74" s="10"/>
      <c r="J74" s="10"/>
      <c r="K74" s="10"/>
      <c r="L74" s="10"/>
      <c r="M74" s="10"/>
      <c r="N74" s="10"/>
      <c r="O74" s="10"/>
      <c r="P74" s="10"/>
      <c r="Q74" s="10"/>
      <c r="R74" s="10"/>
      <c r="S74" s="10"/>
    </row>
    <row r="75" spans="2:19" x14ac:dyDescent="0.2">
      <c r="B75" s="10"/>
      <c r="C75" s="10"/>
      <c r="D75" s="10"/>
      <c r="E75" s="10"/>
      <c r="F75" s="10"/>
      <c r="G75" s="10"/>
      <c r="H75" s="10"/>
      <c r="I75" s="10"/>
      <c r="J75" s="10"/>
      <c r="K75" s="10"/>
      <c r="L75" s="10"/>
      <c r="M75" s="10"/>
      <c r="N75" s="10"/>
      <c r="O75" s="10"/>
      <c r="P75" s="10"/>
      <c r="Q75" s="10"/>
      <c r="R75" s="10"/>
      <c r="S75" s="10"/>
    </row>
    <row r="76" spans="2:19" x14ac:dyDescent="0.2">
      <c r="B76" s="10"/>
      <c r="C76" s="10"/>
      <c r="D76" s="10"/>
      <c r="E76" s="10"/>
      <c r="F76" s="10"/>
      <c r="G76" s="10"/>
      <c r="H76" s="10"/>
      <c r="I76" s="10"/>
      <c r="J76" s="10"/>
      <c r="K76" s="10"/>
      <c r="L76" s="10"/>
      <c r="M76" s="10"/>
      <c r="N76" s="10"/>
      <c r="O76" s="10"/>
      <c r="P76" s="10"/>
      <c r="Q76" s="10"/>
      <c r="R76" s="10"/>
      <c r="S76" s="10"/>
    </row>
    <row r="77" spans="2:19" x14ac:dyDescent="0.2">
      <c r="B77" s="10"/>
      <c r="C77" s="10"/>
      <c r="D77" s="10"/>
      <c r="E77" s="10"/>
      <c r="F77" s="10"/>
      <c r="G77" s="10"/>
      <c r="H77" s="10"/>
      <c r="I77" s="10"/>
      <c r="J77" s="10"/>
      <c r="K77" s="10"/>
      <c r="L77" s="10"/>
      <c r="M77" s="10"/>
      <c r="N77" s="10"/>
      <c r="O77" s="10"/>
      <c r="P77" s="10"/>
      <c r="Q77" s="10"/>
      <c r="R77" s="10"/>
      <c r="S77" s="10"/>
    </row>
  </sheetData>
  <mergeCells count="2">
    <mergeCell ref="B3:S3"/>
    <mergeCell ref="B11:S11"/>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&amp;L&amp;G&amp;C&amp;K01+024Encuesta de Turismo Receptivo</oddHeader>
    <oddFooter>&amp;C&amp;K01+024Turismo de Tenerife&amp;R&amp;K01+034&amp;P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AA92"/>
  <sheetViews>
    <sheetView showGridLines="0" zoomScaleNormal="100" workbookViewId="0"/>
  </sheetViews>
  <sheetFormatPr baseColWidth="10" defaultColWidth="9.42578125" defaultRowHeight="12.75" x14ac:dyDescent="0.2"/>
  <cols>
    <col min="1" max="1" width="16.28515625" customWidth="1"/>
    <col min="2" max="2" width="18.140625" customWidth="1"/>
    <col min="3" max="19" width="7.7109375" customWidth="1"/>
    <col min="20" max="20" width="10.85546875" bestFit="1" customWidth="1"/>
  </cols>
  <sheetData>
    <row r="1" spans="1:27" x14ac:dyDescent="0.2">
      <c r="A1" s="10" t="s">
        <v>50</v>
      </c>
      <c r="B1" s="10" t="s">
        <v>70</v>
      </c>
    </row>
    <row r="2" spans="1:27" ht="77.25" customHeight="1" x14ac:dyDescent="0.2"/>
    <row r="3" spans="1:27" ht="21.75" customHeight="1" thickBot="1" x14ac:dyDescent="0.25">
      <c r="B3" s="308" t="s">
        <v>592</v>
      </c>
      <c r="C3" s="308"/>
      <c r="D3" s="308"/>
      <c r="E3" s="308"/>
      <c r="F3" s="308"/>
      <c r="G3" s="308"/>
      <c r="H3" s="308"/>
      <c r="I3" s="308"/>
      <c r="J3" s="308"/>
      <c r="K3" s="308"/>
      <c r="L3" s="308"/>
      <c r="M3" s="308"/>
      <c r="N3" s="308"/>
      <c r="O3" s="308"/>
      <c r="P3" s="308"/>
      <c r="Q3" s="308"/>
    </row>
    <row r="4" spans="1:27" s="11" customFormat="1" ht="6" customHeight="1" x14ac:dyDescent="0.2">
      <c r="B4" s="12"/>
      <c r="C4" s="13"/>
      <c r="D4" s="13"/>
      <c r="E4" s="13"/>
      <c r="F4" s="13"/>
      <c r="G4" s="13"/>
      <c r="H4" s="13"/>
      <c r="I4" s="13"/>
      <c r="J4" s="13"/>
      <c r="K4" s="13"/>
      <c r="L4" s="14"/>
      <c r="M4" s="14"/>
      <c r="N4" s="14"/>
      <c r="O4" s="14"/>
      <c r="P4" s="14"/>
      <c r="Q4" s="14"/>
    </row>
    <row r="5" spans="1:27" ht="39.75" customHeight="1" x14ac:dyDescent="0.2">
      <c r="B5" s="15"/>
      <c r="C5" s="16">
        <v>2008</v>
      </c>
      <c r="D5" s="16">
        <v>2009</v>
      </c>
      <c r="E5" s="16">
        <v>2010</v>
      </c>
      <c r="F5" s="16">
        <v>2011</v>
      </c>
      <c r="G5" s="16">
        <v>2012</v>
      </c>
      <c r="H5" s="16">
        <v>2013</v>
      </c>
      <c r="I5" s="16">
        <v>2014</v>
      </c>
      <c r="J5" s="17">
        <v>2015</v>
      </c>
      <c r="K5" s="18" t="s">
        <v>109</v>
      </c>
      <c r="L5" s="18" t="s">
        <v>155</v>
      </c>
      <c r="M5" s="18" t="s">
        <v>156</v>
      </c>
      <c r="N5" s="18" t="s">
        <v>157</v>
      </c>
      <c r="O5" s="18" t="s">
        <v>387</v>
      </c>
      <c r="P5" s="18" t="s">
        <v>214</v>
      </c>
      <c r="Q5" s="18" t="s">
        <v>593</v>
      </c>
      <c r="T5" s="20"/>
      <c r="U5" s="20"/>
      <c r="V5" s="20"/>
      <c r="W5" s="20"/>
      <c r="X5" s="20"/>
      <c r="Y5" s="20"/>
      <c r="Z5" s="20"/>
      <c r="AA5" s="21"/>
    </row>
    <row r="6" spans="1:27" ht="15" customHeight="1" x14ac:dyDescent="0.2">
      <c r="B6" s="22" t="s">
        <v>51</v>
      </c>
      <c r="C6" s="23">
        <v>11.972727272727273</v>
      </c>
      <c r="D6" s="23">
        <v>9.7727272727272734</v>
      </c>
      <c r="E6" s="23">
        <v>10.018181818181818</v>
      </c>
      <c r="F6" s="23">
        <v>11.418181818181818</v>
      </c>
      <c r="G6" s="23">
        <v>9.1181818181818191</v>
      </c>
      <c r="H6" s="23">
        <v>8.290909090909091</v>
      </c>
      <c r="I6" s="23">
        <v>8.790909090909091</v>
      </c>
      <c r="J6" s="23">
        <v>8.4454545454545453</v>
      </c>
      <c r="K6" s="24">
        <f t="shared" ref="K6:Q12" si="0">D6/C6-1</f>
        <v>-0.18375094912680323</v>
      </c>
      <c r="L6" s="24">
        <f t="shared" si="0"/>
        <v>2.5116279069767211E-2</v>
      </c>
      <c r="M6" s="24">
        <f t="shared" si="0"/>
        <v>0.13974591651542645</v>
      </c>
      <c r="N6" s="24">
        <f t="shared" si="0"/>
        <v>-0.20143312101910815</v>
      </c>
      <c r="O6" s="24">
        <f t="shared" si="0"/>
        <v>-9.0727816550349005E-2</v>
      </c>
      <c r="P6" s="24">
        <f t="shared" si="0"/>
        <v>6.0307017543859587E-2</v>
      </c>
      <c r="Q6" s="24">
        <f t="shared" si="0"/>
        <v>-3.9296794208893537E-2</v>
      </c>
    </row>
    <row r="7" spans="1:27" ht="15" customHeight="1" x14ac:dyDescent="0.2">
      <c r="B7" s="22" t="s">
        <v>52</v>
      </c>
      <c r="C7" s="23">
        <v>10.527272727272727</v>
      </c>
      <c r="D7" s="23">
        <v>9.9727272727272727</v>
      </c>
      <c r="E7" s="23">
        <v>9.7363636363636363</v>
      </c>
      <c r="F7" s="23">
        <v>11.1</v>
      </c>
      <c r="G7" s="23">
        <v>8.963636363636363</v>
      </c>
      <c r="H7" s="23">
        <v>9.3636363636363633</v>
      </c>
      <c r="I7" s="23">
        <v>8.9090909090909083</v>
      </c>
      <c r="J7" s="23">
        <v>8.418181818181818</v>
      </c>
      <c r="K7" s="24">
        <f t="shared" si="0"/>
        <v>-5.2677029360967187E-2</v>
      </c>
      <c r="L7" s="24">
        <f t="shared" si="0"/>
        <v>-2.370100273473108E-2</v>
      </c>
      <c r="M7" s="24">
        <f t="shared" si="0"/>
        <v>0.14005602240896353</v>
      </c>
      <c r="N7" s="24">
        <f t="shared" si="0"/>
        <v>-0.19246519246519245</v>
      </c>
      <c r="O7" s="24">
        <f t="shared" si="0"/>
        <v>4.4624746450304231E-2</v>
      </c>
      <c r="P7" s="24">
        <f t="shared" si="0"/>
        <v>-4.8543689320388439E-2</v>
      </c>
      <c r="Q7" s="24">
        <f t="shared" si="0"/>
        <v>-5.5102040816326414E-2</v>
      </c>
    </row>
    <row r="8" spans="1:27" ht="15" customHeight="1" x14ac:dyDescent="0.2">
      <c r="B8" s="22" t="s">
        <v>53</v>
      </c>
      <c r="C8" s="23">
        <v>27.436363636363637</v>
      </c>
      <c r="D8" s="23">
        <v>25.672727272727272</v>
      </c>
      <c r="E8" s="23">
        <v>28.063636363636363</v>
      </c>
      <c r="F8" s="23">
        <v>28.736363636363638</v>
      </c>
      <c r="G8" s="23">
        <v>26.736363636363638</v>
      </c>
      <c r="H8" s="23">
        <v>26.227272727272727</v>
      </c>
      <c r="I8" s="23">
        <v>24.918181818181818</v>
      </c>
      <c r="J8" s="23">
        <v>23.036363636363635</v>
      </c>
      <c r="K8" s="24">
        <f t="shared" si="0"/>
        <v>-6.4280980781974861E-2</v>
      </c>
      <c r="L8" s="24">
        <f t="shared" si="0"/>
        <v>9.3130311614730843E-2</v>
      </c>
      <c r="M8" s="24">
        <f t="shared" si="0"/>
        <v>2.397149335924853E-2</v>
      </c>
      <c r="N8" s="24">
        <f t="shared" si="0"/>
        <v>-6.9598228408731422E-2</v>
      </c>
      <c r="O8" s="24">
        <f t="shared" si="0"/>
        <v>-1.9041142468548156E-2</v>
      </c>
      <c r="P8" s="24">
        <f t="shared" si="0"/>
        <v>-4.9913344887348332E-2</v>
      </c>
      <c r="Q8" s="24">
        <f t="shared" si="0"/>
        <v>-7.5519883254286824E-2</v>
      </c>
    </row>
    <row r="9" spans="1:27" ht="15" customHeight="1" x14ac:dyDescent="0.2">
      <c r="B9" s="22" t="s">
        <v>54</v>
      </c>
      <c r="C9" s="23">
        <v>9.8454545454545457</v>
      </c>
      <c r="D9" s="23">
        <v>10.190909090909091</v>
      </c>
      <c r="E9" s="23">
        <v>10.154545454545454</v>
      </c>
      <c r="F9" s="23">
        <v>11.063636363636364</v>
      </c>
      <c r="G9" s="23">
        <v>11.718181818181819</v>
      </c>
      <c r="H9" s="23">
        <v>11.663636363636364</v>
      </c>
      <c r="I9" s="23">
        <v>11.236363636363636</v>
      </c>
      <c r="J9" s="23">
        <v>10.881818181818181</v>
      </c>
      <c r="K9" s="24">
        <f t="shared" si="0"/>
        <v>3.5087719298245723E-2</v>
      </c>
      <c r="L9" s="24">
        <f t="shared" si="0"/>
        <v>-3.5682426404995971E-3</v>
      </c>
      <c r="M9" s="24">
        <f t="shared" si="0"/>
        <v>8.9525514771710002E-2</v>
      </c>
      <c r="N9" s="24">
        <f t="shared" si="0"/>
        <v>5.916187345932622E-2</v>
      </c>
      <c r="O9" s="24">
        <f t="shared" si="0"/>
        <v>-4.6547711404189007E-3</v>
      </c>
      <c r="P9" s="24">
        <f t="shared" si="0"/>
        <v>-3.6632891660171474E-2</v>
      </c>
      <c r="Q9" s="24">
        <f t="shared" si="0"/>
        <v>-3.1553398058252524E-2</v>
      </c>
    </row>
    <row r="10" spans="1:27" ht="15" customHeight="1" x14ac:dyDescent="0.2">
      <c r="B10" s="22" t="s">
        <v>55</v>
      </c>
      <c r="C10" s="23">
        <v>18.336363636363636</v>
      </c>
      <c r="D10" s="23">
        <v>18.690909090909091</v>
      </c>
      <c r="E10" s="23">
        <v>18.054545454545455</v>
      </c>
      <c r="F10" s="23">
        <v>17.609090909090909</v>
      </c>
      <c r="G10" s="23">
        <v>19.645454545454545</v>
      </c>
      <c r="H10" s="23">
        <v>21.227272727272727</v>
      </c>
      <c r="I10" s="23">
        <v>21.318181818181817</v>
      </c>
      <c r="J10" s="23">
        <v>21.390909090909091</v>
      </c>
      <c r="K10" s="24">
        <f t="shared" si="0"/>
        <v>1.9335647000495726E-2</v>
      </c>
      <c r="L10" s="24">
        <f t="shared" si="0"/>
        <v>-3.4046692607003881E-2</v>
      </c>
      <c r="M10" s="24">
        <f t="shared" si="0"/>
        <v>-2.4672708962739209E-2</v>
      </c>
      <c r="N10" s="24">
        <f t="shared" si="0"/>
        <v>0.11564274651522966</v>
      </c>
      <c r="O10" s="24">
        <f t="shared" si="0"/>
        <v>8.0518278574734037E-2</v>
      </c>
      <c r="P10" s="24">
        <f t="shared" si="0"/>
        <v>4.282655246252709E-3</v>
      </c>
      <c r="Q10" s="24">
        <f t="shared" si="0"/>
        <v>3.4115138592751837E-3</v>
      </c>
    </row>
    <row r="11" spans="1:27" ht="15" customHeight="1" x14ac:dyDescent="0.2">
      <c r="B11" s="22" t="s">
        <v>56</v>
      </c>
      <c r="C11" s="23">
        <v>16.663636363636364</v>
      </c>
      <c r="D11" s="23">
        <v>20.254545454545454</v>
      </c>
      <c r="E11" s="23">
        <v>19.018181818181819</v>
      </c>
      <c r="F11" s="23">
        <v>18.418181818181818</v>
      </c>
      <c r="G11" s="23">
        <v>22.2</v>
      </c>
      <c r="H11" s="23">
        <v>21.609090909090909</v>
      </c>
      <c r="I11" s="23">
        <v>23.227272727272727</v>
      </c>
      <c r="J11" s="23">
        <v>25.945454545454545</v>
      </c>
      <c r="K11" s="24">
        <f t="shared" si="0"/>
        <v>0.215493726132024</v>
      </c>
      <c r="L11" s="24">
        <f t="shared" si="0"/>
        <v>-6.1041292639138156E-2</v>
      </c>
      <c r="M11" s="24">
        <f t="shared" si="0"/>
        <v>-3.1548757170172137E-2</v>
      </c>
      <c r="N11" s="24">
        <f t="shared" si="0"/>
        <v>0.20533070088845018</v>
      </c>
      <c r="O11" s="24">
        <f t="shared" si="0"/>
        <v>-2.6617526617526588E-2</v>
      </c>
      <c r="P11" s="24">
        <f t="shared" si="0"/>
        <v>7.4884307951198936E-2</v>
      </c>
      <c r="Q11" s="24">
        <f t="shared" si="0"/>
        <v>0.11702544031311146</v>
      </c>
    </row>
    <row r="12" spans="1:27" ht="15" customHeight="1" x14ac:dyDescent="0.2">
      <c r="B12" s="22" t="s">
        <v>57</v>
      </c>
      <c r="C12" s="23">
        <v>5.2181818181818178</v>
      </c>
      <c r="D12" s="23">
        <v>5.4454545454545453</v>
      </c>
      <c r="E12" s="23">
        <v>4.9545454545454541</v>
      </c>
      <c r="F12" s="23">
        <v>1.6545454545454545</v>
      </c>
      <c r="G12" s="23">
        <v>1.6181818181818182</v>
      </c>
      <c r="H12" s="23">
        <v>1.6181818181818182</v>
      </c>
      <c r="I12" s="23">
        <v>1.6</v>
      </c>
      <c r="J12" s="23">
        <v>1.8818181818181818</v>
      </c>
      <c r="K12" s="24">
        <f t="shared" si="0"/>
        <v>4.355400696864109E-2</v>
      </c>
      <c r="L12" s="24">
        <f t="shared" si="0"/>
        <v>-9.0150250417362354E-2</v>
      </c>
      <c r="M12" s="24">
        <f t="shared" si="0"/>
        <v>-0.66605504587155961</v>
      </c>
      <c r="N12" s="24">
        <f t="shared" si="0"/>
        <v>-2.1978021978022011E-2</v>
      </c>
      <c r="O12" s="24">
        <f t="shared" si="0"/>
        <v>0</v>
      </c>
      <c r="P12" s="24">
        <f t="shared" si="0"/>
        <v>-1.1235955056179692E-2</v>
      </c>
      <c r="Q12" s="24">
        <f t="shared" si="0"/>
        <v>0.17613636363636354</v>
      </c>
    </row>
    <row r="13" spans="1:27" ht="15" customHeight="1" x14ac:dyDescent="0.2">
      <c r="B13" s="21" t="s">
        <v>58</v>
      </c>
      <c r="C13" s="25">
        <v>44.413101860732851</v>
      </c>
      <c r="D13" s="25">
        <v>46.219978848187573</v>
      </c>
      <c r="E13" s="25">
        <v>45.647058823529434</v>
      </c>
      <c r="F13" s="25">
        <v>44.810408578295373</v>
      </c>
      <c r="G13" s="25">
        <v>47.002402513398614</v>
      </c>
      <c r="H13" s="25">
        <v>47.127980040657732</v>
      </c>
      <c r="I13" s="25">
        <v>47.709441980783502</v>
      </c>
      <c r="J13" s="25">
        <v>48.704345409061418</v>
      </c>
      <c r="K13" s="26">
        <f t="shared" ref="K13:Q13" si="1">D13-C13</f>
        <v>1.8068769874547215</v>
      </c>
      <c r="L13" s="26">
        <f t="shared" si="1"/>
        <v>-0.57292002465813852</v>
      </c>
      <c r="M13" s="26">
        <f t="shared" si="1"/>
        <v>-0.83665024523406117</v>
      </c>
      <c r="N13" s="26">
        <f t="shared" si="1"/>
        <v>2.1919939351032411</v>
      </c>
      <c r="O13" s="26">
        <f t="shared" si="1"/>
        <v>0.12557752725911797</v>
      </c>
      <c r="P13" s="26">
        <f t="shared" si="1"/>
        <v>0.58146194012577013</v>
      </c>
      <c r="Q13" s="26">
        <f t="shared" si="1"/>
        <v>0.99490342827791522</v>
      </c>
    </row>
    <row r="14" spans="1:27" ht="6" customHeight="1" x14ac:dyDescent="0.2">
      <c r="B14" s="21"/>
      <c r="C14" s="25"/>
      <c r="D14" s="25"/>
      <c r="E14" s="25"/>
      <c r="F14" s="25"/>
      <c r="G14" s="25"/>
      <c r="H14" s="25"/>
      <c r="I14" s="25"/>
      <c r="J14" s="25"/>
      <c r="K14" s="25"/>
      <c r="L14" s="27"/>
      <c r="M14" s="27"/>
      <c r="N14" s="27"/>
      <c r="O14" s="27"/>
      <c r="P14" s="27"/>
      <c r="Q14" s="27"/>
    </row>
    <row r="15" spans="1:27" ht="15" customHeight="1" x14ac:dyDescent="0.2">
      <c r="B15" s="309" t="s">
        <v>59</v>
      </c>
      <c r="C15" s="309"/>
      <c r="D15" s="309"/>
      <c r="E15" s="309"/>
      <c r="F15" s="309"/>
      <c r="G15" s="309"/>
      <c r="H15" s="309"/>
      <c r="I15" s="309"/>
      <c r="J15" s="309"/>
      <c r="K15" s="309"/>
      <c r="L15" s="309"/>
      <c r="M15" s="309"/>
      <c r="N15" s="309"/>
      <c r="O15" s="309"/>
      <c r="P15" s="309"/>
      <c r="Q15" s="309"/>
    </row>
    <row r="16" spans="1:27" x14ac:dyDescent="0.2">
      <c r="B16" s="28"/>
      <c r="C16" s="28"/>
      <c r="D16" s="28"/>
      <c r="E16" s="28"/>
      <c r="F16" s="28"/>
      <c r="G16" s="28"/>
      <c r="H16" s="28"/>
      <c r="I16" s="28"/>
      <c r="J16" s="28"/>
      <c r="K16" s="28"/>
      <c r="L16" s="28"/>
      <c r="M16" s="28"/>
      <c r="N16" s="28"/>
      <c r="O16" s="28"/>
      <c r="P16" s="28"/>
      <c r="Q16" s="28"/>
    </row>
    <row r="17" spans="2:17" x14ac:dyDescent="0.2">
      <c r="B17" s="28"/>
      <c r="C17" s="28"/>
      <c r="D17" s="28"/>
      <c r="E17" s="28"/>
      <c r="F17" s="28"/>
      <c r="G17" s="28"/>
      <c r="H17" s="28"/>
      <c r="I17" s="28"/>
      <c r="J17" s="28"/>
      <c r="K17" s="28"/>
      <c r="L17" s="28"/>
      <c r="M17" s="28"/>
      <c r="N17" s="28"/>
      <c r="O17" s="28"/>
      <c r="P17" s="28"/>
      <c r="Q17" s="28"/>
    </row>
    <row r="76" spans="1:18" x14ac:dyDescent="0.2">
      <c r="A76" s="29"/>
      <c r="B76" s="29"/>
      <c r="C76" s="29"/>
      <c r="D76" s="29"/>
      <c r="E76" s="29"/>
      <c r="F76" s="29"/>
      <c r="G76" s="29"/>
      <c r="H76" s="29"/>
      <c r="I76" s="29"/>
      <c r="J76" s="29"/>
    </row>
    <row r="77" spans="1:18" x14ac:dyDescent="0.2">
      <c r="A77" s="29"/>
      <c r="B77" s="29"/>
      <c r="C77" s="29"/>
      <c r="D77" s="29"/>
      <c r="E77" s="29"/>
      <c r="F77" s="29"/>
      <c r="G77" s="29"/>
      <c r="H77" s="29"/>
      <c r="I77" s="29"/>
      <c r="J77" s="29"/>
    </row>
    <row r="78" spans="1:18" x14ac:dyDescent="0.2">
      <c r="A78" s="29"/>
      <c r="B78" s="29"/>
      <c r="C78" s="29"/>
      <c r="D78" s="29"/>
      <c r="E78" s="29"/>
      <c r="F78" s="29"/>
      <c r="G78" s="29"/>
      <c r="H78" s="29"/>
      <c r="I78" s="29"/>
      <c r="J78" s="29"/>
      <c r="N78" s="29"/>
      <c r="O78" s="29"/>
      <c r="P78" s="29"/>
      <c r="Q78" s="29"/>
      <c r="R78" s="29"/>
    </row>
    <row r="79" spans="1:18" ht="56.25" customHeight="1" x14ac:dyDescent="0.2">
      <c r="A79" s="10"/>
      <c r="B79" s="30" t="str">
        <f>CONCATENATE($J$5,"
Edad media: ",FIXED(Edad!$J$13,1)," años"," (",IF(FIXED(Edad!$Q$13,2)&gt;0,CONCATENATE("+",FIXED(Edad!$Q$13,2)),FIXED(Edad!$Q$13,2))," puntos)")</f>
        <v>2015
Edad media: 48,7 años (+0,99 puntos)</v>
      </c>
      <c r="C79" s="10"/>
      <c r="D79" s="10"/>
      <c r="E79" s="29"/>
      <c r="F79" s="29"/>
      <c r="G79" s="29"/>
      <c r="H79" s="29"/>
      <c r="I79" s="29"/>
      <c r="J79" s="29"/>
      <c r="K79" s="10"/>
      <c r="L79" s="10"/>
      <c r="M79" s="10"/>
      <c r="N79" s="29"/>
      <c r="O79" s="29"/>
      <c r="P79" s="29"/>
      <c r="Q79" s="30" t="e">
        <f>CONCATENATE(#REF!,"
Edad media: ",FIXED(Edad!#REF!,1)," años"," (",IF(FIXED(Edad!#REF!,2)&gt;0,CONCATENATE("+",FIXED(Edad!#REF!,2)),FIXED(Edad!#REF!,2))," puntos)")</f>
        <v>#REF!</v>
      </c>
      <c r="R79" s="29"/>
    </row>
    <row r="80" spans="1:18" x14ac:dyDescent="0.2">
      <c r="A80" s="10"/>
      <c r="B80" s="10"/>
      <c r="C80" s="10"/>
      <c r="D80" s="10"/>
      <c r="E80" s="29"/>
      <c r="F80" s="29"/>
      <c r="G80" s="29"/>
      <c r="H80" s="29"/>
      <c r="I80" s="29"/>
      <c r="J80" s="29"/>
      <c r="K80" s="30"/>
      <c r="L80" s="10"/>
      <c r="M80" s="10"/>
      <c r="N80" s="29"/>
      <c r="O80" s="29"/>
      <c r="P80" s="29"/>
      <c r="Q80" s="29"/>
      <c r="R80" s="29"/>
    </row>
    <row r="81" spans="1:18" x14ac:dyDescent="0.2">
      <c r="A81" s="29"/>
      <c r="B81" s="29"/>
      <c r="C81" s="29"/>
      <c r="D81" s="29"/>
      <c r="E81" s="29"/>
      <c r="F81" s="29"/>
      <c r="G81" s="29"/>
      <c r="H81" s="29"/>
      <c r="I81" s="29"/>
      <c r="J81" s="29"/>
      <c r="K81" s="10"/>
      <c r="L81" s="10"/>
      <c r="M81" s="10"/>
      <c r="N81" s="29"/>
      <c r="O81" s="29"/>
      <c r="P81" s="29"/>
      <c r="Q81" s="29"/>
      <c r="R81" s="29"/>
    </row>
    <row r="82" spans="1:18" ht="38.25" x14ac:dyDescent="0.2">
      <c r="A82" s="29"/>
      <c r="B82" s="30" t="s">
        <v>594</v>
      </c>
      <c r="C82" s="29"/>
      <c r="D82" s="29"/>
      <c r="E82" s="29"/>
      <c r="F82" s="29"/>
      <c r="G82" s="29"/>
      <c r="H82" s="29"/>
      <c r="I82" s="29"/>
      <c r="J82" s="29"/>
      <c r="K82" s="10"/>
      <c r="L82" s="10"/>
      <c r="M82" s="10"/>
      <c r="N82" s="29"/>
      <c r="O82" s="29"/>
      <c r="P82" s="29"/>
      <c r="Q82" s="29"/>
      <c r="R82" s="29"/>
    </row>
    <row r="83" spans="1:18" ht="36.75" customHeight="1" x14ac:dyDescent="0.2">
      <c r="A83" s="29"/>
      <c r="B83" s="31"/>
      <c r="C83" s="29"/>
      <c r="D83" s="29"/>
      <c r="E83" s="29"/>
      <c r="F83" s="29"/>
      <c r="G83" s="29"/>
      <c r="H83" s="29"/>
      <c r="I83" s="29"/>
      <c r="J83" s="29"/>
      <c r="N83" s="29"/>
      <c r="O83" s="29"/>
      <c r="P83" s="29"/>
      <c r="Q83" s="29"/>
      <c r="R83" s="29"/>
    </row>
    <row r="84" spans="1:18" x14ac:dyDescent="0.2">
      <c r="A84" s="29"/>
      <c r="B84" s="29"/>
      <c r="C84" s="29"/>
      <c r="D84" s="29"/>
      <c r="E84" s="29"/>
      <c r="F84" s="29"/>
      <c r="G84" s="29"/>
      <c r="H84" s="29"/>
      <c r="I84" s="29"/>
      <c r="J84" s="29"/>
      <c r="N84" s="29"/>
      <c r="O84" s="29"/>
      <c r="P84" s="29"/>
      <c r="Q84" s="29"/>
      <c r="R84" s="29"/>
    </row>
    <row r="85" spans="1:18" x14ac:dyDescent="0.2">
      <c r="A85" s="29"/>
      <c r="B85" s="32"/>
      <c r="C85" s="29"/>
      <c r="D85" s="29"/>
      <c r="E85" s="29"/>
      <c r="F85" s="29"/>
      <c r="G85" s="29"/>
      <c r="H85" s="29"/>
      <c r="I85" s="29"/>
      <c r="J85" s="29"/>
      <c r="N85" s="29"/>
      <c r="O85" s="29"/>
      <c r="P85" s="29"/>
      <c r="Q85" s="29"/>
      <c r="R85" s="29"/>
    </row>
    <row r="86" spans="1:18" x14ac:dyDescent="0.2">
      <c r="A86" s="29"/>
      <c r="B86" s="29"/>
      <c r="C86" s="29"/>
      <c r="D86" s="29"/>
      <c r="E86" s="29"/>
      <c r="F86" s="29"/>
      <c r="G86" s="29"/>
      <c r="H86" s="29"/>
      <c r="I86" s="29"/>
      <c r="J86" s="29"/>
      <c r="N86" s="29"/>
      <c r="O86" s="29"/>
      <c r="P86" s="29"/>
      <c r="Q86" s="29"/>
      <c r="R86" s="29"/>
    </row>
    <row r="87" spans="1:18" x14ac:dyDescent="0.2">
      <c r="N87" s="29"/>
      <c r="O87" s="29"/>
      <c r="P87" s="29"/>
      <c r="Q87" s="29"/>
      <c r="R87" s="29"/>
    </row>
    <row r="88" spans="1:18" x14ac:dyDescent="0.2">
      <c r="N88" s="29"/>
      <c r="O88" s="29"/>
      <c r="P88" s="29"/>
      <c r="Q88" s="29"/>
      <c r="R88" s="29"/>
    </row>
    <row r="89" spans="1:18" x14ac:dyDescent="0.2">
      <c r="N89" s="29"/>
      <c r="O89" s="29"/>
      <c r="P89" s="29"/>
      <c r="Q89" s="29"/>
      <c r="R89" s="29"/>
    </row>
    <row r="90" spans="1:18" x14ac:dyDescent="0.2">
      <c r="N90" s="29"/>
      <c r="O90" s="29"/>
      <c r="P90" s="29"/>
      <c r="Q90" s="29"/>
      <c r="R90" s="29"/>
    </row>
    <row r="91" spans="1:18" x14ac:dyDescent="0.2">
      <c r="N91" s="29"/>
      <c r="O91" s="29"/>
      <c r="P91" s="29"/>
      <c r="Q91" s="29"/>
      <c r="R91" s="29"/>
    </row>
    <row r="92" spans="1:18" x14ac:dyDescent="0.2">
      <c r="N92" s="29"/>
      <c r="O92" s="29"/>
      <c r="P92" s="29"/>
      <c r="Q92" s="29"/>
      <c r="R92" s="29"/>
    </row>
  </sheetData>
  <mergeCells count="2">
    <mergeCell ref="B3:Q3"/>
    <mergeCell ref="B15:Q15"/>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&amp;L&amp;G&amp;C&amp;K01+024Encuesta de Turismo Receptivo</oddHeader>
    <oddFooter>&amp;C&amp;K01+023Turismo de Tenerife&amp;R&amp;K01+034&amp;P</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T62"/>
  <sheetViews>
    <sheetView showGridLines="0" zoomScaleNormal="100" workbookViewId="0"/>
  </sheetViews>
  <sheetFormatPr baseColWidth="10" defaultColWidth="9.42578125" defaultRowHeight="12.75" x14ac:dyDescent="0.2"/>
  <cols>
    <col min="1" max="1" width="16.28515625" customWidth="1"/>
    <col min="2" max="3" width="18.140625" customWidth="1"/>
    <col min="4" max="20" width="7.7109375" customWidth="1"/>
    <col min="21" max="21" width="10.85546875" bestFit="1" customWidth="1"/>
  </cols>
  <sheetData>
    <row r="1" spans="1:19" x14ac:dyDescent="0.2">
      <c r="A1" s="10"/>
    </row>
    <row r="2" spans="1:19" ht="77.25" customHeight="1" x14ac:dyDescent="0.2"/>
    <row r="3" spans="1:19" ht="21.75" customHeight="1" thickBot="1" x14ac:dyDescent="0.25">
      <c r="B3" s="308" t="s">
        <v>213</v>
      </c>
      <c r="C3" s="308"/>
      <c r="D3" s="308"/>
      <c r="E3" s="308"/>
      <c r="F3" s="308"/>
      <c r="G3" s="308"/>
      <c r="H3" s="308"/>
      <c r="I3" s="308"/>
      <c r="J3" s="308"/>
      <c r="K3" s="308"/>
      <c r="L3" s="308"/>
      <c r="M3" s="308"/>
      <c r="N3" s="308"/>
      <c r="O3" s="308"/>
      <c r="P3" s="308"/>
      <c r="Q3" s="308"/>
      <c r="R3" s="308"/>
      <c r="S3" s="308"/>
    </row>
    <row r="4" spans="1:19" s="11" customFormat="1" ht="6" customHeight="1" x14ac:dyDescent="0.2">
      <c r="B4" s="41"/>
      <c r="C4" s="41"/>
      <c r="D4" s="42"/>
      <c r="E4" s="42"/>
      <c r="F4" s="42"/>
      <c r="G4" s="42"/>
      <c r="H4" s="42"/>
      <c r="I4" s="42"/>
      <c r="J4" s="42"/>
      <c r="K4" s="42"/>
      <c r="L4" s="42"/>
      <c r="M4" s="43"/>
      <c r="N4" s="43"/>
      <c r="O4" s="43"/>
      <c r="P4" s="43"/>
      <c r="Q4" s="43"/>
      <c r="R4" s="43"/>
      <c r="S4" s="43"/>
    </row>
    <row r="5" spans="1:19" ht="39.75" customHeight="1" x14ac:dyDescent="0.2">
      <c r="B5" s="100"/>
      <c r="C5" s="101">
        <v>2007</v>
      </c>
      <c r="D5" s="101">
        <v>2008</v>
      </c>
      <c r="E5" s="101">
        <v>2009</v>
      </c>
      <c r="F5" s="101">
        <v>2010</v>
      </c>
      <c r="G5" s="101">
        <v>2011</v>
      </c>
      <c r="H5" s="101">
        <v>2012</v>
      </c>
      <c r="I5" s="101">
        <v>2013</v>
      </c>
      <c r="J5" s="101">
        <v>2014</v>
      </c>
      <c r="K5" s="102">
        <v>2015</v>
      </c>
      <c r="L5" s="103" t="s">
        <v>108</v>
      </c>
      <c r="M5" s="103" t="s">
        <v>109</v>
      </c>
      <c r="N5" s="103" t="s">
        <v>155</v>
      </c>
      <c r="O5" s="103" t="s">
        <v>156</v>
      </c>
      <c r="P5" s="103" t="s">
        <v>157</v>
      </c>
      <c r="Q5" s="103" t="s">
        <v>387</v>
      </c>
      <c r="R5" s="103" t="s">
        <v>214</v>
      </c>
      <c r="S5" s="103" t="s">
        <v>593</v>
      </c>
    </row>
    <row r="6" spans="1:19" ht="15" customHeight="1" x14ac:dyDescent="0.2">
      <c r="B6" s="20" t="s">
        <v>63</v>
      </c>
      <c r="C6" s="98">
        <v>84.981684981685007</v>
      </c>
      <c r="D6" s="98">
        <v>82.10526315789474</v>
      </c>
      <c r="E6" s="98">
        <v>82.352941176470594</v>
      </c>
      <c r="F6" s="98">
        <v>71.296296296296291</v>
      </c>
      <c r="G6" s="98">
        <v>78.111587982832617</v>
      </c>
      <c r="H6" s="98">
        <v>80.530973451327441</v>
      </c>
      <c r="I6" s="98">
        <v>87.441860465116278</v>
      </c>
      <c r="J6" s="98">
        <v>86.699507389162562</v>
      </c>
      <c r="K6" s="98">
        <v>81.327800829875514</v>
      </c>
      <c r="L6" s="99">
        <f t="shared" ref="L6:L21" si="0">IFERROR(D6/C6-1,"-")</f>
        <v>-3.3847549909256092E-2</v>
      </c>
      <c r="M6" s="99">
        <f t="shared" ref="M6:M21" si="1">IFERROR(E6/D6-1,"-")</f>
        <v>3.0165912518853588E-3</v>
      </c>
      <c r="N6" s="99">
        <f t="shared" ref="N6:N21" si="2">IFERROR(F6/E6-1,"-")</f>
        <v>-0.13425925925925941</v>
      </c>
      <c r="O6" s="99">
        <f t="shared" ref="O6:O21" si="3">IFERROR(G6/F6-1,"-")</f>
        <v>9.5591104174795216E-2</v>
      </c>
      <c r="P6" s="99">
        <f t="shared" ref="P6:P21" si="4">IFERROR(H6/G6-1,"-")</f>
        <v>3.0973451327433787E-2</v>
      </c>
      <c r="Q6" s="99">
        <f t="shared" ref="Q6:Q21" si="5">IFERROR(I6/H6-1,"-")</f>
        <v>8.5816509072322855E-2</v>
      </c>
      <c r="R6" s="99">
        <f t="shared" ref="R6:R21" si="6">IFERROR(J6/I6-1,"-")</f>
        <v>-8.4896761345770733E-3</v>
      </c>
      <c r="S6" s="99">
        <f t="shared" ref="S6:S21" si="7">IFERROR(K6/J6-1,"-")</f>
        <v>-6.1957751791776761E-2</v>
      </c>
    </row>
    <row r="7" spans="1:19" ht="15" customHeight="1" x14ac:dyDescent="0.2">
      <c r="B7" s="20" t="s">
        <v>67</v>
      </c>
      <c r="C7" s="98">
        <v>76.453488372093005</v>
      </c>
      <c r="D7" s="98">
        <v>81.16343490304709</v>
      </c>
      <c r="E7" s="98">
        <v>79.894179894179899</v>
      </c>
      <c r="F7" s="98">
        <v>75.925925925925924</v>
      </c>
      <c r="G7" s="98">
        <v>73.497267759562845</v>
      </c>
      <c r="H7" s="98">
        <v>74.193548387096769</v>
      </c>
      <c r="I7" s="98">
        <v>85.333333333333329</v>
      </c>
      <c r="J7" s="98">
        <v>78.048780487804876</v>
      </c>
      <c r="K7" s="98">
        <v>78.028169014084497</v>
      </c>
      <c r="L7" s="99">
        <f t="shared" si="0"/>
        <v>6.1605384283201836E-2</v>
      </c>
      <c r="M7" s="99">
        <f t="shared" si="1"/>
        <v>-1.5638261372049711E-2</v>
      </c>
      <c r="N7" s="99">
        <f t="shared" si="2"/>
        <v>-4.9668874172185573E-2</v>
      </c>
      <c r="O7" s="99">
        <f t="shared" si="3"/>
        <v>-3.1987205117952722E-2</v>
      </c>
      <c r="P7" s="99">
        <f t="shared" si="4"/>
        <v>9.473557980573144E-3</v>
      </c>
      <c r="Q7" s="99">
        <f t="shared" si="5"/>
        <v>0.15014492753623188</v>
      </c>
      <c r="R7" s="99">
        <f t="shared" si="6"/>
        <v>-8.536585365853655E-2</v>
      </c>
      <c r="S7" s="99">
        <f t="shared" si="7"/>
        <v>-2.6408450704240582E-4</v>
      </c>
    </row>
    <row r="8" spans="1:19" ht="15" customHeight="1" x14ac:dyDescent="0.2">
      <c r="B8" s="20" t="s">
        <v>64</v>
      </c>
      <c r="C8" s="98">
        <v>77.202072538860094</v>
      </c>
      <c r="D8" s="98">
        <v>79.42238267148015</v>
      </c>
      <c r="E8" s="98">
        <v>74.772036474164139</v>
      </c>
      <c r="F8" s="98">
        <v>72.693726937269375</v>
      </c>
      <c r="G8" s="98">
        <v>80.120481927710841</v>
      </c>
      <c r="H8" s="98">
        <v>72.962962962962962</v>
      </c>
      <c r="I8" s="98">
        <v>75.539568345323744</v>
      </c>
      <c r="J8" s="98">
        <v>81.468531468531467</v>
      </c>
      <c r="K8" s="98">
        <v>74.297188755020088</v>
      </c>
      <c r="L8" s="99">
        <f t="shared" si="0"/>
        <v>2.8759721852058551E-2</v>
      </c>
      <c r="M8" s="99">
        <f t="shared" si="1"/>
        <v>-5.8552086211660637E-2</v>
      </c>
      <c r="N8" s="99">
        <f t="shared" si="2"/>
        <v>-2.7795277952779585E-2</v>
      </c>
      <c r="O8" s="99">
        <f t="shared" si="3"/>
        <v>0.10216500519845884</v>
      </c>
      <c r="P8" s="99">
        <f t="shared" si="4"/>
        <v>-8.9334447229184044E-2</v>
      </c>
      <c r="Q8" s="99">
        <f t="shared" si="5"/>
        <v>3.531388087499554E-2</v>
      </c>
      <c r="R8" s="99">
        <f t="shared" si="6"/>
        <v>7.8488178488178351E-2</v>
      </c>
      <c r="S8" s="99">
        <f t="shared" si="7"/>
        <v>-8.8025923436234055E-2</v>
      </c>
    </row>
    <row r="9" spans="1:19" ht="15" customHeight="1" x14ac:dyDescent="0.2">
      <c r="B9" s="20" t="s">
        <v>61</v>
      </c>
      <c r="C9" s="98">
        <v>78.523489932885894</v>
      </c>
      <c r="D9" s="98">
        <v>82.674772036474167</v>
      </c>
      <c r="E9" s="98">
        <v>72.383720930232556</v>
      </c>
      <c r="F9" s="98">
        <v>75.50432276657061</v>
      </c>
      <c r="G9" s="98">
        <v>76.55367231638418</v>
      </c>
      <c r="H9" s="98">
        <v>79.268292682926827</v>
      </c>
      <c r="I9" s="98">
        <v>85.176991150442475</v>
      </c>
      <c r="J9" s="98">
        <v>78.054298642533936</v>
      </c>
      <c r="K9" s="98">
        <v>70.197044334975374</v>
      </c>
      <c r="L9" s="99">
        <f t="shared" si="0"/>
        <v>5.2866754994414844E-2</v>
      </c>
      <c r="M9" s="99">
        <f t="shared" si="1"/>
        <v>-0.12447631668946657</v>
      </c>
      <c r="N9" s="99">
        <f t="shared" si="2"/>
        <v>4.3111928983947445E-2</v>
      </c>
      <c r="O9" s="99">
        <f t="shared" si="3"/>
        <v>1.3897873808599526E-2</v>
      </c>
      <c r="P9" s="99">
        <f t="shared" si="4"/>
        <v>3.5460354603545907E-2</v>
      </c>
      <c r="Q9" s="99">
        <f t="shared" si="5"/>
        <v>7.454050374404364E-2</v>
      </c>
      <c r="R9" s="99">
        <f t="shared" si="6"/>
        <v>-8.3622260092848344E-2</v>
      </c>
      <c r="S9" s="99">
        <f t="shared" si="7"/>
        <v>-0.10066395373741699</v>
      </c>
    </row>
    <row r="10" spans="1:19" ht="15" customHeight="1" x14ac:dyDescent="0.2">
      <c r="B10" s="20" t="s">
        <v>69</v>
      </c>
      <c r="C10" s="98">
        <v>75.774473358116495</v>
      </c>
      <c r="D10" s="98">
        <v>72.519083969465655</v>
      </c>
      <c r="E10" s="98">
        <v>73.289665211062598</v>
      </c>
      <c r="F10" s="98">
        <v>72.701555869872706</v>
      </c>
      <c r="G10" s="98">
        <v>67.394366197183103</v>
      </c>
      <c r="H10" s="98">
        <v>63.385269121813032</v>
      </c>
      <c r="I10" s="98">
        <v>68.089725036179445</v>
      </c>
      <c r="J10" s="98">
        <v>72.043010752688176</v>
      </c>
      <c r="K10" s="98">
        <v>70.166898470097365</v>
      </c>
      <c r="L10" s="99">
        <f t="shared" si="0"/>
        <v>-4.2961557426675845E-2</v>
      </c>
      <c r="M10" s="99">
        <f t="shared" si="1"/>
        <v>1.0625909752547402E-2</v>
      </c>
      <c r="N10" s="99">
        <f t="shared" si="2"/>
        <v>-8.0244511896218063E-3</v>
      </c>
      <c r="O10" s="99">
        <f t="shared" si="3"/>
        <v>-7.2999671178823888E-2</v>
      </c>
      <c r="P10" s="99">
        <f t="shared" si="4"/>
        <v>-5.9487124838301986E-2</v>
      </c>
      <c r="Q10" s="99">
        <f t="shared" si="5"/>
        <v>7.4220019565199635E-2</v>
      </c>
      <c r="R10" s="99">
        <f t="shared" si="6"/>
        <v>5.8059945379543842E-2</v>
      </c>
      <c r="S10" s="99">
        <f t="shared" si="7"/>
        <v>-2.6041558549394828E-2</v>
      </c>
    </row>
    <row r="11" spans="1:19" ht="15" customHeight="1" x14ac:dyDescent="0.2">
      <c r="B11" s="20" t="s">
        <v>62</v>
      </c>
      <c r="C11" s="98">
        <v>70</v>
      </c>
      <c r="D11" s="98">
        <v>68.722466960352421</v>
      </c>
      <c r="E11" s="98">
        <v>64.953271028037378</v>
      </c>
      <c r="F11" s="98">
        <v>73.86363636363636</v>
      </c>
      <c r="G11" s="98">
        <v>78.632478632478637</v>
      </c>
      <c r="H11" s="98">
        <v>72.199170124481327</v>
      </c>
      <c r="I11" s="98">
        <v>69.014084507042256</v>
      </c>
      <c r="J11" s="98">
        <v>73.381294964028783</v>
      </c>
      <c r="K11" s="98">
        <v>68.584070796460168</v>
      </c>
      <c r="L11" s="99">
        <f t="shared" si="0"/>
        <v>-1.8250471994965434E-2</v>
      </c>
      <c r="M11" s="99">
        <f t="shared" si="1"/>
        <v>-5.4846633117661248E-2</v>
      </c>
      <c r="N11" s="99">
        <f t="shared" si="2"/>
        <v>0.13718116415958148</v>
      </c>
      <c r="O11" s="99">
        <f t="shared" si="3"/>
        <v>6.4562787639710795E-2</v>
      </c>
      <c r="P11" s="99">
        <f t="shared" si="4"/>
        <v>-8.1814901677791929E-2</v>
      </c>
      <c r="Q11" s="99">
        <f t="shared" si="5"/>
        <v>-4.4115266310506662E-2</v>
      </c>
      <c r="R11" s="99">
        <f t="shared" si="6"/>
        <v>6.3279988254294484E-2</v>
      </c>
      <c r="S11" s="99">
        <f t="shared" si="7"/>
        <v>-6.5373937185493891E-2</v>
      </c>
    </row>
    <row r="12" spans="1:19" ht="15" customHeight="1" x14ac:dyDescent="0.2">
      <c r="B12" s="20" t="s">
        <v>72</v>
      </c>
      <c r="C12" s="98">
        <v>61.538461538461497</v>
      </c>
      <c r="D12" s="98">
        <v>77.272727272727266</v>
      </c>
      <c r="E12" s="98">
        <v>68.589743589743591</v>
      </c>
      <c r="F12" s="98">
        <v>67.088607594936704</v>
      </c>
      <c r="G12" s="98">
        <v>67.213114754098356</v>
      </c>
      <c r="H12" s="98">
        <v>61.375661375661373</v>
      </c>
      <c r="I12" s="98">
        <v>55.121951219512198</v>
      </c>
      <c r="J12" s="98">
        <v>62.100456621004568</v>
      </c>
      <c r="K12" s="98">
        <v>59.534883720930232</v>
      </c>
      <c r="L12" s="99">
        <f t="shared" si="0"/>
        <v>0.25568181818181901</v>
      </c>
      <c r="M12" s="99">
        <f t="shared" si="1"/>
        <v>-0.11236802413272995</v>
      </c>
      <c r="N12" s="99">
        <f t="shared" si="2"/>
        <v>-2.188572104578268E-2</v>
      </c>
      <c r="O12" s="99">
        <f t="shared" si="3"/>
        <v>1.8558614290133946E-3</v>
      </c>
      <c r="P12" s="99">
        <f t="shared" si="4"/>
        <v>-8.6849916118208803E-2</v>
      </c>
      <c r="Q12" s="99">
        <f t="shared" si="5"/>
        <v>-0.10189234650967194</v>
      </c>
      <c r="R12" s="99">
        <f t="shared" si="6"/>
        <v>0.126601204186366</v>
      </c>
      <c r="S12" s="99">
        <f t="shared" si="7"/>
        <v>-4.1313269493844063E-2</v>
      </c>
    </row>
    <row r="13" spans="1:19" ht="15" customHeight="1" x14ac:dyDescent="0.2">
      <c r="B13" s="20" t="s">
        <v>65</v>
      </c>
      <c r="C13" s="98">
        <v>65.185185185185205</v>
      </c>
      <c r="D13" s="98">
        <v>76.612903225806448</v>
      </c>
      <c r="E13" s="98">
        <v>63.722397476340696</v>
      </c>
      <c r="F13" s="98">
        <v>63.522012578616355</v>
      </c>
      <c r="G13" s="98">
        <v>50.621118012422357</v>
      </c>
      <c r="H13" s="98">
        <v>52.785923753665692</v>
      </c>
      <c r="I13" s="98">
        <v>51.886792452830186</v>
      </c>
      <c r="J13" s="98">
        <v>58.944281524926687</v>
      </c>
      <c r="K13" s="98">
        <v>58.474576271186443</v>
      </c>
      <c r="L13" s="99">
        <f t="shared" si="0"/>
        <v>0.17531158357771215</v>
      </c>
      <c r="M13" s="99">
        <f t="shared" si="1"/>
        <v>-0.1682550224140793</v>
      </c>
      <c r="N13" s="99">
        <f t="shared" si="2"/>
        <v>-3.1446540880503138E-3</v>
      </c>
      <c r="O13" s="99">
        <f t="shared" si="3"/>
        <v>-0.20309329069552928</v>
      </c>
      <c r="P13" s="99">
        <f t="shared" si="4"/>
        <v>4.2764874152168897E-2</v>
      </c>
      <c r="Q13" s="99">
        <f t="shared" si="5"/>
        <v>-1.7033542976939264E-2</v>
      </c>
      <c r="R13" s="99">
        <f t="shared" si="6"/>
        <v>0.13601706211676889</v>
      </c>
      <c r="S13" s="99">
        <f t="shared" si="7"/>
        <v>-7.9686314191752539E-3</v>
      </c>
    </row>
    <row r="14" spans="1:19" ht="15" customHeight="1" x14ac:dyDescent="0.2">
      <c r="B14" s="20" t="s">
        <v>71</v>
      </c>
      <c r="C14" s="98">
        <v>65.986394557823104</v>
      </c>
      <c r="D14" s="98">
        <v>65.919282511210767</v>
      </c>
      <c r="E14" s="98">
        <v>57.89473684210526</v>
      </c>
      <c r="F14" s="98">
        <v>49.586776859504134</v>
      </c>
      <c r="G14" s="98">
        <v>42.307692307692307</v>
      </c>
      <c r="H14" s="98">
        <v>47.302904564315355</v>
      </c>
      <c r="I14" s="98">
        <v>50.446428571428569</v>
      </c>
      <c r="J14" s="98">
        <v>47.95918367346939</v>
      </c>
      <c r="K14" s="98">
        <v>55.367231638418076</v>
      </c>
      <c r="L14" s="99">
        <f t="shared" si="0"/>
        <v>-1.0170588507230072E-3</v>
      </c>
      <c r="M14" s="99">
        <f t="shared" si="1"/>
        <v>-0.12173290368779099</v>
      </c>
      <c r="N14" s="99">
        <f t="shared" si="2"/>
        <v>-0.1435011269722013</v>
      </c>
      <c r="O14" s="99">
        <f t="shared" si="3"/>
        <v>-0.14679487179487183</v>
      </c>
      <c r="P14" s="99">
        <f t="shared" si="4"/>
        <v>0.11806865333836303</v>
      </c>
      <c r="Q14" s="99">
        <f t="shared" si="5"/>
        <v>6.6455200501253087E-2</v>
      </c>
      <c r="R14" s="99">
        <f t="shared" si="6"/>
        <v>-4.9304677623261628E-2</v>
      </c>
      <c r="S14" s="99">
        <f t="shared" si="7"/>
        <v>0.15446568097127056</v>
      </c>
    </row>
    <row r="15" spans="1:19" ht="15" customHeight="1" x14ac:dyDescent="0.2">
      <c r="B15" s="20" t="s">
        <v>70</v>
      </c>
      <c r="C15" s="98">
        <v>53.845454545454501</v>
      </c>
      <c r="D15" s="98">
        <v>55.354545454545452</v>
      </c>
      <c r="E15" s="98">
        <v>54.327272727272728</v>
      </c>
      <c r="F15" s="98">
        <v>54.381818181818183</v>
      </c>
      <c r="G15" s="98">
        <v>50.172727272727272</v>
      </c>
      <c r="H15" s="98">
        <v>50.6</v>
      </c>
      <c r="I15" s="98">
        <v>55.172727272727272</v>
      </c>
      <c r="J15" s="98">
        <v>54.609090909090909</v>
      </c>
      <c r="K15" s="98">
        <v>51.409090909090907</v>
      </c>
      <c r="L15" s="99">
        <f t="shared" si="0"/>
        <v>2.8026338004390361E-2</v>
      </c>
      <c r="M15" s="99">
        <f t="shared" si="1"/>
        <v>-1.8558055509935834E-2</v>
      </c>
      <c r="N15" s="99">
        <f t="shared" si="2"/>
        <v>1.0040160642570406E-3</v>
      </c>
      <c r="O15" s="99">
        <f t="shared" si="3"/>
        <v>-7.7398863256435968E-2</v>
      </c>
      <c r="P15" s="99">
        <f t="shared" si="4"/>
        <v>8.5160355136799648E-3</v>
      </c>
      <c r="Q15" s="99">
        <f t="shared" si="5"/>
        <v>9.0370104204096302E-2</v>
      </c>
      <c r="R15" s="99">
        <f t="shared" si="6"/>
        <v>-1.021585104630085E-2</v>
      </c>
      <c r="S15" s="99">
        <f t="shared" si="7"/>
        <v>-5.8598301981022227E-2</v>
      </c>
    </row>
    <row r="16" spans="1:19" ht="15" customHeight="1" x14ac:dyDescent="0.2">
      <c r="B16" s="20" t="s">
        <v>73</v>
      </c>
      <c r="C16" s="98">
        <v>56.680161943319803</v>
      </c>
      <c r="D16" s="98">
        <v>53.036437246963565</v>
      </c>
      <c r="E16" s="98">
        <v>43.137254901960787</v>
      </c>
      <c r="F16" s="98">
        <v>42.763157894736842</v>
      </c>
      <c r="G16" s="98">
        <v>31.335149863760218</v>
      </c>
      <c r="H16" s="98">
        <v>41.369863013698627</v>
      </c>
      <c r="I16" s="98">
        <v>43.786982248520708</v>
      </c>
      <c r="J16" s="98">
        <v>45.47677261613692</v>
      </c>
      <c r="K16" s="98">
        <v>46.380090497737555</v>
      </c>
      <c r="L16" s="99">
        <f t="shared" si="0"/>
        <v>-6.4285714285713613E-2</v>
      </c>
      <c r="M16" s="99">
        <f t="shared" si="1"/>
        <v>-0.18664870528364019</v>
      </c>
      <c r="N16" s="99">
        <f t="shared" si="2"/>
        <v>-8.6722488038277756E-3</v>
      </c>
      <c r="O16" s="99">
        <f t="shared" si="3"/>
        <v>-0.26723957241668417</v>
      </c>
      <c r="P16" s="99">
        <f t="shared" si="4"/>
        <v>0.32023823704586052</v>
      </c>
      <c r="Q16" s="99">
        <f t="shared" si="5"/>
        <v>5.8427054351659624E-2</v>
      </c>
      <c r="R16" s="99">
        <f t="shared" si="6"/>
        <v>3.8591158395559377E-2</v>
      </c>
      <c r="S16" s="99">
        <f t="shared" si="7"/>
        <v>1.986328029971296E-2</v>
      </c>
    </row>
    <row r="17" spans="1:20" ht="15" customHeight="1" x14ac:dyDescent="0.2">
      <c r="B17" s="20" t="s">
        <v>74</v>
      </c>
      <c r="C17" s="98" t="s">
        <v>208</v>
      </c>
      <c r="D17" s="98">
        <v>60.471092077087796</v>
      </c>
      <c r="E17" s="98">
        <v>54.298642533936651</v>
      </c>
      <c r="F17" s="98">
        <v>51.174289245982692</v>
      </c>
      <c r="G17" s="98">
        <v>40.78611536498213</v>
      </c>
      <c r="H17" s="98">
        <v>40.259067357512954</v>
      </c>
      <c r="I17" s="98">
        <v>43.016138007790765</v>
      </c>
      <c r="J17" s="98">
        <v>48.922686945500637</v>
      </c>
      <c r="K17" s="98">
        <v>45.493300852618759</v>
      </c>
      <c r="L17" s="99" t="str">
        <f t="shared" si="0"/>
        <v>-</v>
      </c>
      <c r="M17" s="99">
        <f t="shared" si="1"/>
        <v>-0.10207273146783236</v>
      </c>
      <c r="N17" s="99">
        <f t="shared" si="2"/>
        <v>-5.7540173053152066E-2</v>
      </c>
      <c r="O17" s="99">
        <f t="shared" si="3"/>
        <v>-0.20299595820602545</v>
      </c>
      <c r="P17" s="99">
        <f t="shared" si="4"/>
        <v>-1.2922240884006508E-2</v>
      </c>
      <c r="Q17" s="99">
        <f t="shared" si="5"/>
        <v>6.8483222072537542E-2</v>
      </c>
      <c r="R17" s="99">
        <f t="shared" si="6"/>
        <v>0.1373100703889345</v>
      </c>
      <c r="S17" s="99">
        <f t="shared" si="7"/>
        <v>-7.0098073245694281E-2</v>
      </c>
    </row>
    <row r="18" spans="1:20" ht="15" customHeight="1" x14ac:dyDescent="0.2">
      <c r="B18" s="20" t="s">
        <v>75</v>
      </c>
      <c r="C18" s="98">
        <v>56.4741907261592</v>
      </c>
      <c r="D18" s="98">
        <v>56.509584664536739</v>
      </c>
      <c r="E18" s="98">
        <v>50.90489025798999</v>
      </c>
      <c r="F18" s="98">
        <v>48.900235663786333</v>
      </c>
      <c r="G18" s="98">
        <v>38.948393378773126</v>
      </c>
      <c r="H18" s="98">
        <v>39.039039039039039</v>
      </c>
      <c r="I18" s="98">
        <v>42.065217391304351</v>
      </c>
      <c r="J18" s="98">
        <v>47.689463955637706</v>
      </c>
      <c r="K18" s="98">
        <v>44.736842105263158</v>
      </c>
      <c r="L18" s="99">
        <f t="shared" si="0"/>
        <v>6.2672767723515044E-4</v>
      </c>
      <c r="M18" s="99">
        <f t="shared" si="1"/>
        <v>-9.9181305964615274E-2</v>
      </c>
      <c r="N18" s="99">
        <f t="shared" si="2"/>
        <v>-3.9380393200808661E-2</v>
      </c>
      <c r="O18" s="99">
        <f t="shared" si="3"/>
        <v>-0.20351317636661548</v>
      </c>
      <c r="P18" s="99">
        <f t="shared" si="4"/>
        <v>2.3273273273274331E-3</v>
      </c>
      <c r="Q18" s="99">
        <f t="shared" si="5"/>
        <v>7.7516722408026872E-2</v>
      </c>
      <c r="R18" s="99">
        <f t="shared" si="6"/>
        <v>0.13370301910043114</v>
      </c>
      <c r="S18" s="99">
        <f t="shared" si="7"/>
        <v>-6.191350469196244E-2</v>
      </c>
    </row>
    <row r="19" spans="1:20" ht="15" customHeight="1" x14ac:dyDescent="0.2">
      <c r="B19" s="20" t="s">
        <v>66</v>
      </c>
      <c r="C19" s="98">
        <v>35.276217228464397</v>
      </c>
      <c r="D19" s="98">
        <v>38.346639196497556</v>
      </c>
      <c r="E19" s="98">
        <v>42.174928627043862</v>
      </c>
      <c r="F19" s="98">
        <v>46.918946560981844</v>
      </c>
      <c r="G19" s="98">
        <v>43.737424547283702</v>
      </c>
      <c r="H19" s="98">
        <v>44.806360605283409</v>
      </c>
      <c r="I19" s="98">
        <v>50.442701745509737</v>
      </c>
      <c r="J19" s="98">
        <v>44.337764647956675</v>
      </c>
      <c r="K19" s="98">
        <v>41.973244147157189</v>
      </c>
      <c r="L19" s="99">
        <f t="shared" si="0"/>
        <v>8.7039433625996532E-2</v>
      </c>
      <c r="M19" s="99">
        <f t="shared" si="1"/>
        <v>9.9833766681069802E-2</v>
      </c>
      <c r="N19" s="99">
        <f t="shared" si="2"/>
        <v>0.11248431445823415</v>
      </c>
      <c r="O19" s="99">
        <f t="shared" si="3"/>
        <v>-6.7808896978601818E-2</v>
      </c>
      <c r="P19" s="99">
        <f t="shared" si="4"/>
        <v>2.4439849146675297E-2</v>
      </c>
      <c r="Q19" s="99">
        <f t="shared" si="5"/>
        <v>0.12579332630648232</v>
      </c>
      <c r="R19" s="99">
        <f t="shared" si="6"/>
        <v>-0.12102716322280471</v>
      </c>
      <c r="S19" s="99">
        <f t="shared" si="7"/>
        <v>-5.3329718346737942E-2</v>
      </c>
    </row>
    <row r="20" spans="1:20" ht="15" customHeight="1" x14ac:dyDescent="0.2">
      <c r="B20" s="20" t="s">
        <v>68</v>
      </c>
      <c r="C20" s="98">
        <v>41.891891891891902</v>
      </c>
      <c r="D20" s="98">
        <v>14.973262032085561</v>
      </c>
      <c r="E20" s="98">
        <v>29.677419354838708</v>
      </c>
      <c r="F20" s="98">
        <v>20.348837209302324</v>
      </c>
      <c r="G20" s="98">
        <v>18.232044198895029</v>
      </c>
      <c r="H20" s="98">
        <v>16.766467065868262</v>
      </c>
      <c r="I20" s="98">
        <v>25.882352941176471</v>
      </c>
      <c r="J20" s="98">
        <v>22.424242424242426</v>
      </c>
      <c r="K20" s="98">
        <v>21.341463414634145</v>
      </c>
      <c r="L20" s="99">
        <f t="shared" si="0"/>
        <v>-0.64257374504053832</v>
      </c>
      <c r="M20" s="99">
        <f t="shared" si="1"/>
        <v>0.98202764976958523</v>
      </c>
      <c r="N20" s="99">
        <f t="shared" si="2"/>
        <v>-0.31433265925176945</v>
      </c>
      <c r="O20" s="99">
        <f t="shared" si="3"/>
        <v>-0.10402525651144423</v>
      </c>
      <c r="P20" s="99">
        <f t="shared" si="4"/>
        <v>-8.0384685175104442E-2</v>
      </c>
      <c r="Q20" s="99">
        <f t="shared" si="5"/>
        <v>0.54369747899159671</v>
      </c>
      <c r="R20" s="99">
        <f t="shared" si="6"/>
        <v>-0.13360881542699721</v>
      </c>
      <c r="S20" s="99">
        <f t="shared" si="7"/>
        <v>-4.8286090969017925E-2</v>
      </c>
    </row>
    <row r="21" spans="1:20" ht="15" customHeight="1" x14ac:dyDescent="0.2">
      <c r="B21" s="20" t="s">
        <v>76</v>
      </c>
      <c r="C21" s="98">
        <v>69.594594594594597</v>
      </c>
      <c r="D21" s="98">
        <v>57.547169811320757</v>
      </c>
      <c r="E21" s="98">
        <v>58.791208791208788</v>
      </c>
      <c r="F21" s="98">
        <v>46.408839779005525</v>
      </c>
      <c r="G21" s="98">
        <v>43.083003952569172</v>
      </c>
      <c r="H21" s="98">
        <v>43.274853801169591</v>
      </c>
      <c r="I21" s="98">
        <v>49.665924276169264</v>
      </c>
      <c r="J21" s="98">
        <v>55.443037974683541</v>
      </c>
      <c r="K21" s="98">
        <v>13.302752293577983</v>
      </c>
      <c r="L21" s="99">
        <f t="shared" si="0"/>
        <v>-0.17310862795383775</v>
      </c>
      <c r="M21" s="99">
        <f t="shared" si="1"/>
        <v>2.161772653575933E-2</v>
      </c>
      <c r="N21" s="99">
        <f t="shared" si="2"/>
        <v>-0.21061599628233585</v>
      </c>
      <c r="O21" s="99">
        <f t="shared" si="3"/>
        <v>-7.1663843402973826E-2</v>
      </c>
      <c r="P21" s="99">
        <f t="shared" si="4"/>
        <v>4.4530285959547555E-3</v>
      </c>
      <c r="Q21" s="99">
        <f t="shared" si="5"/>
        <v>0.14768554746283025</v>
      </c>
      <c r="R21" s="99">
        <f t="shared" si="6"/>
        <v>0.11631946415394223</v>
      </c>
      <c r="S21" s="99">
        <f t="shared" si="7"/>
        <v>-0.76006451342633319</v>
      </c>
    </row>
    <row r="22" spans="1:20" ht="6" customHeight="1" x14ac:dyDescent="0.2">
      <c r="B22" s="21"/>
      <c r="C22" s="21"/>
      <c r="D22" s="25"/>
      <c r="E22" s="25"/>
      <c r="F22" s="25"/>
      <c r="G22" s="25"/>
      <c r="H22" s="25"/>
      <c r="I22" s="25"/>
      <c r="J22" s="25"/>
      <c r="K22" s="25"/>
      <c r="L22" s="25"/>
      <c r="M22" s="27"/>
      <c r="N22" s="27"/>
      <c r="O22" s="27"/>
      <c r="P22" s="27"/>
      <c r="Q22" s="27"/>
      <c r="R22" s="27"/>
      <c r="S22" s="27"/>
    </row>
    <row r="23" spans="1:20" ht="15" customHeight="1" x14ac:dyDescent="0.2">
      <c r="B23" s="311" t="s">
        <v>59</v>
      </c>
      <c r="C23" s="311"/>
      <c r="D23" s="311"/>
      <c r="E23" s="311"/>
      <c r="F23" s="311"/>
      <c r="G23" s="311"/>
      <c r="H23" s="311"/>
      <c r="I23" s="311"/>
      <c r="J23" s="311"/>
      <c r="K23" s="311"/>
      <c r="L23" s="311"/>
      <c r="M23" s="311"/>
      <c r="N23" s="311"/>
      <c r="O23" s="311"/>
      <c r="P23" s="311"/>
      <c r="Q23" s="311"/>
      <c r="R23" s="311"/>
      <c r="S23" s="311"/>
    </row>
    <row r="24" spans="1:20" x14ac:dyDescent="0.2">
      <c r="B24" s="28"/>
      <c r="C24" s="28"/>
      <c r="D24" s="28"/>
      <c r="E24" s="28"/>
      <c r="F24" s="28"/>
      <c r="G24" s="28"/>
      <c r="H24" s="28"/>
      <c r="I24" s="28"/>
      <c r="J24" s="28"/>
      <c r="K24" s="28"/>
      <c r="L24" s="28"/>
      <c r="M24" s="28"/>
      <c r="N24" s="28"/>
      <c r="O24" s="28"/>
      <c r="P24" s="28"/>
      <c r="Q24" s="28"/>
      <c r="R24" s="28"/>
      <c r="S24" s="28"/>
    </row>
    <row r="25" spans="1:20" x14ac:dyDescent="0.2">
      <c r="B25" s="28"/>
      <c r="C25" s="28"/>
      <c r="D25" s="28"/>
      <c r="E25" s="28"/>
      <c r="F25" s="28"/>
      <c r="G25" s="28"/>
      <c r="H25" s="28"/>
      <c r="I25" s="28"/>
      <c r="J25" s="28"/>
      <c r="K25" s="28"/>
      <c r="L25" s="28"/>
      <c r="M25" s="28"/>
      <c r="N25" s="28"/>
      <c r="O25" s="28"/>
      <c r="P25" s="28"/>
      <c r="Q25" s="28"/>
      <c r="R25" s="28"/>
      <c r="S25" s="28"/>
    </row>
    <row r="26" spans="1:20" x14ac:dyDescent="0.2">
      <c r="B26" s="37"/>
      <c r="C26" s="37"/>
      <c r="D26" s="37"/>
      <c r="E26" s="37"/>
      <c r="F26" s="37"/>
      <c r="G26" s="37"/>
      <c r="H26" s="37"/>
      <c r="I26" s="37"/>
      <c r="J26" s="37"/>
      <c r="K26" s="37"/>
      <c r="L26" s="37"/>
      <c r="M26" s="37"/>
      <c r="N26" s="37"/>
      <c r="O26" s="37"/>
      <c r="P26" s="37"/>
      <c r="Q26" s="37"/>
      <c r="R26" s="37"/>
      <c r="S26" s="37"/>
      <c r="T26" s="37"/>
    </row>
    <row r="27" spans="1:20" x14ac:dyDescent="0.2">
      <c r="A27" s="10"/>
      <c r="B27" s="10"/>
      <c r="C27" s="10"/>
      <c r="D27" s="10"/>
      <c r="E27" s="10"/>
      <c r="F27" s="10"/>
      <c r="G27" s="10"/>
      <c r="M27" s="37"/>
      <c r="N27" s="37"/>
      <c r="O27" s="37"/>
      <c r="P27" s="37"/>
      <c r="Q27" s="37"/>
      <c r="R27" s="37"/>
      <c r="S27" s="37"/>
      <c r="T27" s="37"/>
    </row>
    <row r="28" spans="1:20" x14ac:dyDescent="0.2">
      <c r="A28" s="10"/>
      <c r="B28" s="10"/>
      <c r="C28" s="10"/>
      <c r="D28" s="10"/>
      <c r="E28" s="10">
        <v>2014</v>
      </c>
      <c r="F28" s="10">
        <v>2015</v>
      </c>
      <c r="G28" s="10" t="s">
        <v>214</v>
      </c>
      <c r="H28" s="44"/>
      <c r="I28" s="44"/>
      <c r="O28" s="37"/>
      <c r="P28" s="37"/>
      <c r="Q28" s="37"/>
      <c r="R28" s="37"/>
      <c r="T28" s="37"/>
    </row>
    <row r="29" spans="1:20" x14ac:dyDescent="0.2">
      <c r="A29" s="10"/>
      <c r="B29" s="10" t="s">
        <v>63</v>
      </c>
      <c r="C29" s="10"/>
      <c r="D29" s="10"/>
      <c r="E29" s="96">
        <v>86.699507389162562</v>
      </c>
      <c r="F29" s="96">
        <v>81.327800829875514</v>
      </c>
      <c r="G29" s="138">
        <f t="shared" ref="G29:G44" si="8">IFERROR(F29/E29-1,"-")</f>
        <v>-6.1957751791776761E-2</v>
      </c>
      <c r="H29" s="44"/>
      <c r="I29" s="44"/>
      <c r="O29" s="37"/>
      <c r="P29" s="37"/>
      <c r="Q29" s="37"/>
      <c r="R29" s="37"/>
      <c r="S29" s="37"/>
    </row>
    <row r="30" spans="1:20" x14ac:dyDescent="0.2">
      <c r="A30" s="10"/>
      <c r="B30" s="10" t="s">
        <v>67</v>
      </c>
      <c r="C30" s="10"/>
      <c r="D30" s="10"/>
      <c r="E30" s="96">
        <v>78.048780487804876</v>
      </c>
      <c r="F30" s="96">
        <v>78.028169014084497</v>
      </c>
      <c r="G30" s="138">
        <f t="shared" si="8"/>
        <v>-2.6408450704240582E-4</v>
      </c>
      <c r="H30" s="44"/>
      <c r="I30" s="44"/>
      <c r="O30" s="37"/>
      <c r="P30" s="37"/>
      <c r="Q30" s="37"/>
      <c r="R30" s="37"/>
      <c r="S30" s="37"/>
    </row>
    <row r="31" spans="1:20" x14ac:dyDescent="0.2">
      <c r="A31" s="10"/>
      <c r="B31" s="10" t="s">
        <v>64</v>
      </c>
      <c r="C31" s="10"/>
      <c r="D31" s="10"/>
      <c r="E31" s="96">
        <v>81.468531468531467</v>
      </c>
      <c r="F31" s="96">
        <v>74.297188755020088</v>
      </c>
      <c r="G31" s="138">
        <f t="shared" si="8"/>
        <v>-8.8025923436234055E-2</v>
      </c>
      <c r="H31" s="44"/>
      <c r="I31" s="44"/>
      <c r="J31" s="37"/>
      <c r="K31" s="37"/>
      <c r="L31" s="37"/>
      <c r="M31" s="37"/>
      <c r="N31" s="37"/>
      <c r="O31" s="37"/>
      <c r="P31" s="37"/>
      <c r="Q31" s="37"/>
      <c r="R31" s="37"/>
      <c r="S31" s="37"/>
    </row>
    <row r="32" spans="1:20" x14ac:dyDescent="0.2">
      <c r="A32" s="10"/>
      <c r="B32" s="10" t="s">
        <v>61</v>
      </c>
      <c r="C32" s="10"/>
      <c r="D32" s="10"/>
      <c r="E32" s="96">
        <v>78.054298642533936</v>
      </c>
      <c r="F32" s="96">
        <v>70.197044334975374</v>
      </c>
      <c r="G32" s="138">
        <f t="shared" si="8"/>
        <v>-0.10066395373741699</v>
      </c>
      <c r="H32" s="44"/>
      <c r="I32" s="44"/>
      <c r="O32" s="37"/>
      <c r="P32" s="37"/>
      <c r="Q32" s="37"/>
      <c r="R32" s="37"/>
      <c r="S32" s="37"/>
    </row>
    <row r="33" spans="1:9" x14ac:dyDescent="0.2">
      <c r="A33" s="10"/>
      <c r="B33" s="10" t="s">
        <v>69</v>
      </c>
      <c r="C33" s="10"/>
      <c r="D33" s="10"/>
      <c r="E33" s="96">
        <v>72.043010752688176</v>
      </c>
      <c r="F33" s="96">
        <v>70.166898470097365</v>
      </c>
      <c r="G33" s="138">
        <f t="shared" si="8"/>
        <v>-2.6041558549394828E-2</v>
      </c>
      <c r="H33" s="44"/>
      <c r="I33" s="44"/>
    </row>
    <row r="34" spans="1:9" x14ac:dyDescent="0.2">
      <c r="A34" s="10"/>
      <c r="B34" s="10" t="s">
        <v>62</v>
      </c>
      <c r="C34" s="10"/>
      <c r="D34" s="10"/>
      <c r="E34" s="96">
        <v>73.381294964028783</v>
      </c>
      <c r="F34" s="96">
        <v>68.584070796460168</v>
      </c>
      <c r="G34" s="138">
        <f t="shared" si="8"/>
        <v>-6.5373937185493891E-2</v>
      </c>
      <c r="H34" s="44"/>
      <c r="I34" s="44"/>
    </row>
    <row r="35" spans="1:9" x14ac:dyDescent="0.2">
      <c r="A35" s="10"/>
      <c r="B35" s="10" t="s">
        <v>72</v>
      </c>
      <c r="C35" s="10"/>
      <c r="D35" s="10"/>
      <c r="E35" s="96">
        <v>62.100456621004568</v>
      </c>
      <c r="F35" s="96">
        <v>59.534883720930232</v>
      </c>
      <c r="G35" s="138">
        <f t="shared" si="8"/>
        <v>-4.1313269493844063E-2</v>
      </c>
      <c r="H35" s="44"/>
      <c r="I35" s="44"/>
    </row>
    <row r="36" spans="1:9" x14ac:dyDescent="0.2">
      <c r="A36" s="10"/>
      <c r="B36" s="10" t="s">
        <v>65</v>
      </c>
      <c r="C36" s="10"/>
      <c r="D36" s="10"/>
      <c r="E36" s="96">
        <v>58.944281524926687</v>
      </c>
      <c r="F36" s="96">
        <v>58.474576271186443</v>
      </c>
      <c r="G36" s="138">
        <f t="shared" si="8"/>
        <v>-7.9686314191752539E-3</v>
      </c>
      <c r="H36" s="44"/>
      <c r="I36" s="44"/>
    </row>
    <row r="37" spans="1:9" x14ac:dyDescent="0.2">
      <c r="A37" s="10"/>
      <c r="B37" s="10" t="s">
        <v>71</v>
      </c>
      <c r="C37" s="10"/>
      <c r="D37" s="10"/>
      <c r="E37" s="96">
        <v>47.95918367346939</v>
      </c>
      <c r="F37" s="96">
        <v>55.367231638418076</v>
      </c>
      <c r="G37" s="138">
        <f t="shared" si="8"/>
        <v>0.15446568097127056</v>
      </c>
      <c r="H37" s="44"/>
      <c r="I37" s="44"/>
    </row>
    <row r="38" spans="1:9" x14ac:dyDescent="0.2">
      <c r="A38" s="10"/>
      <c r="B38" s="10" t="s">
        <v>70</v>
      </c>
      <c r="C38" s="10"/>
      <c r="D38" s="10"/>
      <c r="E38" s="96">
        <v>54.609090909090909</v>
      </c>
      <c r="F38" s="96">
        <v>51.409090909090907</v>
      </c>
      <c r="G38" s="138">
        <f t="shared" si="8"/>
        <v>-5.8598301981022227E-2</v>
      </c>
      <c r="H38" s="44"/>
      <c r="I38" s="44"/>
    </row>
    <row r="39" spans="1:9" x14ac:dyDescent="0.2">
      <c r="A39" s="10"/>
      <c r="B39" s="10" t="s">
        <v>73</v>
      </c>
      <c r="C39" s="10"/>
      <c r="D39" s="10"/>
      <c r="E39" s="96">
        <v>45.47677261613692</v>
      </c>
      <c r="F39" s="96">
        <v>46.380090497737555</v>
      </c>
      <c r="G39" s="138">
        <f t="shared" si="8"/>
        <v>1.986328029971296E-2</v>
      </c>
      <c r="H39" s="44"/>
      <c r="I39" s="44"/>
    </row>
    <row r="40" spans="1:9" x14ac:dyDescent="0.2">
      <c r="A40" s="10"/>
      <c r="B40" s="10" t="s">
        <v>74</v>
      </c>
      <c r="C40" s="10"/>
      <c r="D40" s="10"/>
      <c r="E40" s="96">
        <v>48.922686945500637</v>
      </c>
      <c r="F40" s="96">
        <v>45.493300852618759</v>
      </c>
      <c r="G40" s="138">
        <f t="shared" si="8"/>
        <v>-7.0098073245694281E-2</v>
      </c>
      <c r="H40" s="44"/>
      <c r="I40" s="44"/>
    </row>
    <row r="41" spans="1:9" x14ac:dyDescent="0.2">
      <c r="A41" s="10"/>
      <c r="B41" s="10" t="s">
        <v>75</v>
      </c>
      <c r="C41" s="10"/>
      <c r="D41" s="10"/>
      <c r="E41" s="96">
        <v>47.689463955637706</v>
      </c>
      <c r="F41" s="96">
        <v>44.736842105263158</v>
      </c>
      <c r="G41" s="138">
        <f t="shared" si="8"/>
        <v>-6.191350469196244E-2</v>
      </c>
      <c r="H41" s="44"/>
      <c r="I41" s="44"/>
    </row>
    <row r="42" spans="1:9" x14ac:dyDescent="0.2">
      <c r="A42" s="10"/>
      <c r="B42" s="10" t="s">
        <v>66</v>
      </c>
      <c r="C42" s="10"/>
      <c r="D42" s="10"/>
      <c r="E42" s="96">
        <v>44.337764647956675</v>
      </c>
      <c r="F42" s="96">
        <v>41.973244147157189</v>
      </c>
      <c r="G42" s="138">
        <f t="shared" si="8"/>
        <v>-5.3329718346737942E-2</v>
      </c>
      <c r="H42" s="44"/>
      <c r="I42" s="44"/>
    </row>
    <row r="43" spans="1:9" x14ac:dyDescent="0.2">
      <c r="A43" s="10"/>
      <c r="B43" s="10" t="s">
        <v>68</v>
      </c>
      <c r="C43" s="10"/>
      <c r="D43" s="10"/>
      <c r="E43" s="96">
        <v>22.424242424242426</v>
      </c>
      <c r="F43" s="96">
        <v>21.341463414634145</v>
      </c>
      <c r="G43" s="138">
        <f t="shared" si="8"/>
        <v>-4.8286090969017925E-2</v>
      </c>
      <c r="H43" s="44"/>
      <c r="I43" s="44"/>
    </row>
    <row r="44" spans="1:9" x14ac:dyDescent="0.2">
      <c r="A44" s="10"/>
      <c r="B44" s="10" t="s">
        <v>76</v>
      </c>
      <c r="C44" s="10"/>
      <c r="D44" s="10"/>
      <c r="E44" s="96">
        <v>55.443037974683541</v>
      </c>
      <c r="F44" s="96">
        <v>13.302752293577983</v>
      </c>
      <c r="G44" s="138">
        <f t="shared" si="8"/>
        <v>-0.76006451342633319</v>
      </c>
      <c r="H44" s="44"/>
      <c r="I44" s="44"/>
    </row>
    <row r="45" spans="1:9" x14ac:dyDescent="0.2">
      <c r="A45" s="10"/>
      <c r="B45" s="44"/>
      <c r="C45" s="44"/>
      <c r="D45" s="44"/>
      <c r="E45" s="44"/>
      <c r="F45" s="44"/>
      <c r="G45" s="44"/>
      <c r="H45" s="44"/>
      <c r="I45" s="44"/>
    </row>
    <row r="46" spans="1:9" x14ac:dyDescent="0.2">
      <c r="B46" s="10"/>
      <c r="C46" s="10"/>
      <c r="D46" s="10"/>
      <c r="E46" s="10"/>
      <c r="F46" s="10"/>
      <c r="G46" s="10"/>
    </row>
    <row r="47" spans="1:9" x14ac:dyDescent="0.2">
      <c r="B47" s="10"/>
      <c r="C47" s="10"/>
    </row>
    <row r="48" spans="1:9" x14ac:dyDescent="0.2">
      <c r="B48" s="10"/>
      <c r="C48" s="10"/>
    </row>
    <row r="49" spans="2:3" x14ac:dyDescent="0.2">
      <c r="B49" s="10"/>
      <c r="C49" s="10"/>
    </row>
    <row r="50" spans="2:3" x14ac:dyDescent="0.2">
      <c r="B50" s="10"/>
      <c r="C50" s="10"/>
    </row>
    <row r="51" spans="2:3" x14ac:dyDescent="0.2">
      <c r="B51" s="10"/>
      <c r="C51" s="10"/>
    </row>
    <row r="52" spans="2:3" x14ac:dyDescent="0.2">
      <c r="B52" s="10"/>
      <c r="C52" s="10"/>
    </row>
    <row r="53" spans="2:3" x14ac:dyDescent="0.2">
      <c r="B53" s="10"/>
      <c r="C53" s="10"/>
    </row>
    <row r="54" spans="2:3" x14ac:dyDescent="0.2">
      <c r="B54" s="10"/>
      <c r="C54" s="10"/>
    </row>
    <row r="55" spans="2:3" x14ac:dyDescent="0.2">
      <c r="B55" s="10"/>
      <c r="C55" s="10"/>
    </row>
    <row r="56" spans="2:3" x14ac:dyDescent="0.2">
      <c r="B56" s="10"/>
      <c r="C56" s="10"/>
    </row>
    <row r="57" spans="2:3" x14ac:dyDescent="0.2">
      <c r="B57" s="10"/>
      <c r="C57" s="10"/>
    </row>
    <row r="58" spans="2:3" x14ac:dyDescent="0.2">
      <c r="B58" s="10"/>
      <c r="C58" s="10"/>
    </row>
    <row r="59" spans="2:3" x14ac:dyDescent="0.2">
      <c r="B59" s="10"/>
      <c r="C59" s="10"/>
    </row>
    <row r="60" spans="2:3" x14ac:dyDescent="0.2">
      <c r="B60" s="10"/>
      <c r="C60" s="10"/>
    </row>
    <row r="61" spans="2:3" x14ac:dyDescent="0.2">
      <c r="B61" s="10"/>
      <c r="C61" s="10"/>
    </row>
    <row r="62" spans="2:3" x14ac:dyDescent="0.2">
      <c r="B62" s="10"/>
      <c r="C62" s="10"/>
    </row>
  </sheetData>
  <sortState ref="A28:T44">
    <sortCondition descending="1" ref="F28:F44"/>
  </sortState>
  <mergeCells count="2">
    <mergeCell ref="B3:S3"/>
    <mergeCell ref="B23:S23"/>
  </mergeCells>
  <conditionalFormatting sqref="B6:S21">
    <cfRule type="expression" dxfId="40"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2" fitToHeight="2" orientation="landscape" cellComments="atEnd" r:id="rId1"/>
  <headerFooter scaleWithDoc="0" alignWithMargins="0">
    <oddHeader>&amp;L&amp;G&amp;C&amp;K01+024Encuesta de Turismo Receptivo</oddHeader>
    <oddFooter>&amp;C&amp;K01+023Turismo de Tenerife&amp;R&amp;K01+034&amp;P</oddFooter>
  </headerFooter>
  <rowBreaks count="1" manualBreakCount="1">
    <brk id="23" min="1" max="23" man="1"/>
  </rowBreaks>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68BEF508-D4BB-463E-B286-DF8D0C635A9A}">
            <xm:f>$B6='[Plantilla Análisis de las Encuestas periodos 2016.xlsm]Edad (c)'!#REF!</xm:f>
            <x14:dxf>
              <font>
                <color theme="6"/>
              </font>
            </x14:dxf>
          </x14:cfRule>
          <xm:sqref>B6:S21</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pageSetUpPr fitToPage="1"/>
  </sheetPr>
  <dimension ref="A1:T51"/>
  <sheetViews>
    <sheetView showGridLines="0" zoomScaleNormal="100" workbookViewId="0"/>
  </sheetViews>
  <sheetFormatPr baseColWidth="10" defaultColWidth="9.42578125" defaultRowHeight="12.75" x14ac:dyDescent="0.2"/>
  <cols>
    <col min="1" max="1" width="16.28515625" customWidth="1"/>
    <col min="2" max="3" width="18.140625" customWidth="1"/>
    <col min="4" max="20" width="7.7109375" customWidth="1"/>
    <col min="21" max="21" width="10.85546875" bestFit="1" customWidth="1"/>
  </cols>
  <sheetData>
    <row r="1" spans="1:19" x14ac:dyDescent="0.2">
      <c r="A1" s="10"/>
    </row>
    <row r="2" spans="1:19" ht="77.25" customHeight="1" x14ac:dyDescent="0.2"/>
    <row r="3" spans="1:19" ht="21.75" customHeight="1" thickBot="1" x14ac:dyDescent="0.4">
      <c r="B3" s="312" t="s">
        <v>215</v>
      </c>
      <c r="C3" s="312"/>
      <c r="D3" s="312"/>
      <c r="E3" s="312"/>
      <c r="F3" s="312"/>
      <c r="G3" s="312"/>
      <c r="H3" s="312"/>
      <c r="I3" s="312"/>
      <c r="J3" s="312"/>
      <c r="K3" s="312"/>
      <c r="L3" s="312"/>
      <c r="M3" s="312"/>
      <c r="N3" s="312"/>
      <c r="O3" s="312"/>
      <c r="P3" s="312"/>
      <c r="Q3" s="312"/>
      <c r="R3" s="312"/>
      <c r="S3" s="312"/>
    </row>
    <row r="4" spans="1:19" s="11" customFormat="1" ht="6" customHeight="1" x14ac:dyDescent="0.2">
      <c r="B4" s="41"/>
      <c r="C4" s="41"/>
      <c r="D4" s="42"/>
      <c r="E4" s="42"/>
      <c r="F4" s="42"/>
      <c r="G4" s="42"/>
      <c r="H4" s="42"/>
      <c r="I4" s="42"/>
      <c r="J4" s="42"/>
      <c r="K4" s="42"/>
      <c r="L4" s="42"/>
      <c r="M4" s="43"/>
      <c r="N4" s="43"/>
      <c r="O4" s="43"/>
      <c r="P4" s="43"/>
      <c r="Q4" s="43"/>
      <c r="R4" s="43"/>
      <c r="S4" s="43"/>
    </row>
    <row r="5" spans="1:19" ht="39.75" customHeight="1" x14ac:dyDescent="0.2">
      <c r="B5" s="100"/>
      <c r="C5" s="101">
        <v>2007</v>
      </c>
      <c r="D5" s="101">
        <v>2008</v>
      </c>
      <c r="E5" s="101">
        <v>2009</v>
      </c>
      <c r="F5" s="101">
        <v>2010</v>
      </c>
      <c r="G5" s="101">
        <v>2011</v>
      </c>
      <c r="H5" s="101">
        <v>2012</v>
      </c>
      <c r="I5" s="101">
        <v>2013</v>
      </c>
      <c r="J5" s="101">
        <v>2014</v>
      </c>
      <c r="K5" s="102">
        <v>2015</v>
      </c>
      <c r="L5" s="103" t="s">
        <v>108</v>
      </c>
      <c r="M5" s="103" t="s">
        <v>109</v>
      </c>
      <c r="N5" s="103" t="s">
        <v>155</v>
      </c>
      <c r="O5" s="103" t="s">
        <v>156</v>
      </c>
      <c r="P5" s="103" t="s">
        <v>157</v>
      </c>
      <c r="Q5" s="103" t="s">
        <v>387</v>
      </c>
      <c r="R5" s="103" t="s">
        <v>214</v>
      </c>
      <c r="S5" s="103" t="s">
        <v>593</v>
      </c>
    </row>
    <row r="6" spans="1:19" ht="15" customHeight="1" x14ac:dyDescent="0.2">
      <c r="B6" s="20" t="s">
        <v>76</v>
      </c>
      <c r="C6" s="98">
        <v>20.94594594594593</v>
      </c>
      <c r="D6" s="98">
        <v>35.849056603773583</v>
      </c>
      <c r="E6" s="98">
        <v>40.109890109890109</v>
      </c>
      <c r="F6" s="98">
        <v>53.038674033149178</v>
      </c>
      <c r="G6" s="98">
        <v>52.569169960474305</v>
      </c>
      <c r="H6" s="98">
        <v>53.216374269005847</v>
      </c>
      <c r="I6" s="98">
        <v>47.438752783964361</v>
      </c>
      <c r="J6" s="98">
        <v>41.77215189873418</v>
      </c>
      <c r="K6" s="98">
        <v>86.238532110091739</v>
      </c>
      <c r="L6" s="99">
        <f t="shared" ref="L6:L21" si="0">IFERROR(D6/C6-1,"-")</f>
        <v>0.71150334753499811</v>
      </c>
      <c r="M6" s="99">
        <f t="shared" ref="M6:M21" si="1">IFERROR(E6/D6-1,"-")</f>
        <v>0.11885482938114511</v>
      </c>
      <c r="N6" s="99">
        <f t="shared" ref="N6:N21" si="2">IFERROR(F6/E6-1,"-")</f>
        <v>0.32233406493604799</v>
      </c>
      <c r="O6" s="99">
        <f t="shared" ref="O6:O21" si="3">IFERROR(G6/F6-1,"-")</f>
        <v>-8.8521080368908489E-3</v>
      </c>
      <c r="P6" s="99">
        <f t="shared" ref="P6:P21" si="4">IFERROR(H6/G6-1,"-")</f>
        <v>1.2311480455524881E-2</v>
      </c>
      <c r="Q6" s="99">
        <f t="shared" ref="Q6:Q21" si="5">IFERROR(I6/H6-1,"-")</f>
        <v>-0.10856849164198834</v>
      </c>
      <c r="R6" s="99">
        <f t="shared" ref="R6:R21" si="6">IFERROR(J6/I6-1,"-")</f>
        <v>-0.11945088251025127</v>
      </c>
      <c r="S6" s="99">
        <f t="shared" ref="S6:S21" si="7">IFERROR(K6/J6-1,"-")</f>
        <v>1.0644981929385597</v>
      </c>
    </row>
    <row r="7" spans="1:19" ht="15" customHeight="1" x14ac:dyDescent="0.2">
      <c r="B7" s="20" t="s">
        <v>68</v>
      </c>
      <c r="C7" s="98">
        <v>51.351351351351298</v>
      </c>
      <c r="D7" s="98">
        <v>80.748663101604279</v>
      </c>
      <c r="E7" s="98">
        <v>69.677419354838719</v>
      </c>
      <c r="F7" s="98">
        <v>79.069767441860463</v>
      </c>
      <c r="G7" s="98">
        <v>76.795580110497241</v>
      </c>
      <c r="H7" s="98">
        <v>82.634730538922156</v>
      </c>
      <c r="I7" s="98">
        <v>73.529411764705884</v>
      </c>
      <c r="J7" s="98">
        <v>77.575757575757578</v>
      </c>
      <c r="K7" s="98">
        <v>77.439024390243901</v>
      </c>
      <c r="L7" s="99">
        <f t="shared" si="0"/>
        <v>0.57247396566282172</v>
      </c>
      <c r="M7" s="99">
        <f t="shared" si="1"/>
        <v>-0.13710745567186489</v>
      </c>
      <c r="N7" s="99">
        <f t="shared" si="2"/>
        <v>0.13479758828596022</v>
      </c>
      <c r="O7" s="99">
        <f t="shared" si="3"/>
        <v>-2.8761780955476102E-2</v>
      </c>
      <c r="P7" s="99">
        <f t="shared" si="4"/>
        <v>7.6034980398914431E-2</v>
      </c>
      <c r="Q7" s="99">
        <f t="shared" si="5"/>
        <v>-0.11018755328218244</v>
      </c>
      <c r="R7" s="99">
        <f t="shared" si="6"/>
        <v>5.5030303030302985E-2</v>
      </c>
      <c r="S7" s="99">
        <f t="shared" si="7"/>
        <v>-1.7625762195122574E-3</v>
      </c>
    </row>
    <row r="8" spans="1:19" ht="15" customHeight="1" x14ac:dyDescent="0.2">
      <c r="B8" s="20" t="s">
        <v>66</v>
      </c>
      <c r="C8" s="98">
        <v>62.102059925093698</v>
      </c>
      <c r="D8" s="98">
        <v>60.056657223796037</v>
      </c>
      <c r="E8" s="98">
        <v>57.331949130547628</v>
      </c>
      <c r="F8" s="98">
        <v>52.646381999488625</v>
      </c>
      <c r="G8" s="98">
        <v>55.005030181086525</v>
      </c>
      <c r="H8" s="98">
        <v>54.244678122595545</v>
      </c>
      <c r="I8" s="98">
        <v>49.253731343283583</v>
      </c>
      <c r="J8" s="98">
        <v>54.800590841949784</v>
      </c>
      <c r="K8" s="98">
        <v>57.190635451505017</v>
      </c>
      <c r="L8" s="99">
        <f t="shared" si="0"/>
        <v>-3.2936149038611418E-2</v>
      </c>
      <c r="M8" s="99">
        <f t="shared" si="1"/>
        <v>-4.5368960231919275E-2</v>
      </c>
      <c r="N8" s="99">
        <f t="shared" si="2"/>
        <v>-8.1726981240246022E-2</v>
      </c>
      <c r="O8" s="99">
        <f t="shared" si="3"/>
        <v>4.4801714610147592E-2</v>
      </c>
      <c r="P8" s="99">
        <f t="shared" si="4"/>
        <v>-1.3823318630819093E-2</v>
      </c>
      <c r="Q8" s="99">
        <f t="shared" si="5"/>
        <v>-9.2008044881973228E-2</v>
      </c>
      <c r="R8" s="99">
        <f t="shared" si="6"/>
        <v>0.11261805648807144</v>
      </c>
      <c r="S8" s="99">
        <f t="shared" si="7"/>
        <v>4.3613482497813827E-2</v>
      </c>
    </row>
    <row r="9" spans="1:19" ht="15" customHeight="1" x14ac:dyDescent="0.2">
      <c r="B9" s="20" t="s">
        <v>75</v>
      </c>
      <c r="C9" s="98">
        <v>30.489938757655302</v>
      </c>
      <c r="D9" s="98">
        <v>37.899361022364218</v>
      </c>
      <c r="E9" s="98">
        <v>45.668078552175587</v>
      </c>
      <c r="F9" s="98">
        <v>49.214454045561666</v>
      </c>
      <c r="G9" s="98">
        <v>57.692307692307693</v>
      </c>
      <c r="H9" s="98">
        <v>57.457457457457458</v>
      </c>
      <c r="I9" s="98">
        <v>56.684782608695649</v>
      </c>
      <c r="J9" s="98">
        <v>50.215650030807147</v>
      </c>
      <c r="K9" s="98">
        <v>52.033492822966508</v>
      </c>
      <c r="L9" s="99">
        <f t="shared" si="0"/>
        <v>0.24301204156563228</v>
      </c>
      <c r="M9" s="99">
        <f t="shared" si="1"/>
        <v>0.20498281027026</v>
      </c>
      <c r="N9" s="99">
        <f t="shared" si="2"/>
        <v>7.7655456630047581E-2</v>
      </c>
      <c r="O9" s="99">
        <f t="shared" si="3"/>
        <v>0.17226349069924485</v>
      </c>
      <c r="P9" s="99">
        <f t="shared" si="4"/>
        <v>-4.0707374040707123E-3</v>
      </c>
      <c r="Q9" s="99">
        <f t="shared" si="5"/>
        <v>-1.3447773064687252E-2</v>
      </c>
      <c r="R9" s="99">
        <f t="shared" si="6"/>
        <v>-0.11412467826763995</v>
      </c>
      <c r="S9" s="99">
        <f t="shared" si="7"/>
        <v>3.6200722106437322E-2</v>
      </c>
    </row>
    <row r="10" spans="1:19" ht="15" customHeight="1" x14ac:dyDescent="0.2">
      <c r="B10" s="20" t="s">
        <v>74</v>
      </c>
      <c r="C10" s="98" t="s">
        <v>208</v>
      </c>
      <c r="D10" s="98">
        <v>34.775160599571734</v>
      </c>
      <c r="E10" s="98">
        <v>42.57507198683669</v>
      </c>
      <c r="F10" s="98">
        <v>46.97156983930779</v>
      </c>
      <c r="G10" s="98">
        <v>55.793772332822869</v>
      </c>
      <c r="H10" s="98">
        <v>56.321243523316056</v>
      </c>
      <c r="I10" s="98">
        <v>55.815247634947141</v>
      </c>
      <c r="J10" s="98">
        <v>49.049429657794676</v>
      </c>
      <c r="K10" s="98">
        <v>51.278928136418997</v>
      </c>
      <c r="L10" s="99" t="str">
        <f t="shared" si="0"/>
        <v>-</v>
      </c>
      <c r="M10" s="99">
        <f t="shared" si="1"/>
        <v>0.22429548139487276</v>
      </c>
      <c r="N10" s="99">
        <f t="shared" si="2"/>
        <v>0.10326460173292018</v>
      </c>
      <c r="O10" s="99">
        <f t="shared" si="3"/>
        <v>0.18782004782246564</v>
      </c>
      <c r="P10" s="99">
        <f t="shared" si="4"/>
        <v>9.4539438442466928E-3</v>
      </c>
      <c r="Q10" s="99">
        <f t="shared" si="5"/>
        <v>-8.9841036297332311E-3</v>
      </c>
      <c r="R10" s="99">
        <f t="shared" si="6"/>
        <v>-0.12121809476513434</v>
      </c>
      <c r="S10" s="99">
        <f t="shared" si="7"/>
        <v>4.5454116269627587E-2</v>
      </c>
    </row>
    <row r="11" spans="1:19" ht="15" customHeight="1" x14ac:dyDescent="0.2">
      <c r="B11" s="20" t="s">
        <v>73</v>
      </c>
      <c r="C11" s="98">
        <v>28.340080971659901</v>
      </c>
      <c r="D11" s="98">
        <v>36.032388663967609</v>
      </c>
      <c r="E11" s="98">
        <v>51.764705882352942</v>
      </c>
      <c r="F11" s="98">
        <v>55.263157894736842</v>
      </c>
      <c r="G11" s="98">
        <v>64.305177111716617</v>
      </c>
      <c r="H11" s="98">
        <v>53.972602739726028</v>
      </c>
      <c r="I11" s="98">
        <v>55.029585798816569</v>
      </c>
      <c r="J11" s="98">
        <v>52.078239608801958</v>
      </c>
      <c r="K11" s="98">
        <v>50.452488687782804</v>
      </c>
      <c r="L11" s="99">
        <f t="shared" si="0"/>
        <v>0.27142857142857224</v>
      </c>
      <c r="M11" s="99">
        <f t="shared" si="1"/>
        <v>0.43661599471249191</v>
      </c>
      <c r="N11" s="99">
        <f t="shared" si="2"/>
        <v>6.758373205741619E-2</v>
      </c>
      <c r="O11" s="99">
        <f t="shared" si="3"/>
        <v>0.16361749059296726</v>
      </c>
      <c r="P11" s="99">
        <f t="shared" si="4"/>
        <v>-0.16068028790341293</v>
      </c>
      <c r="Q11" s="99">
        <f t="shared" si="5"/>
        <v>1.9583696272489792E-2</v>
      </c>
      <c r="R11" s="99">
        <f t="shared" si="6"/>
        <v>-5.3631989904566635E-2</v>
      </c>
      <c r="S11" s="99">
        <f t="shared" si="7"/>
        <v>-3.1217470736940589E-2</v>
      </c>
    </row>
    <row r="12" spans="1:19" ht="15" customHeight="1" x14ac:dyDescent="0.2">
      <c r="B12" s="20" t="s">
        <v>70</v>
      </c>
      <c r="C12" s="98">
        <v>39.681818181818201</v>
      </c>
      <c r="D12" s="98">
        <v>41.263636363636365</v>
      </c>
      <c r="E12" s="98">
        <v>43.900000000000006</v>
      </c>
      <c r="F12" s="98">
        <v>44.645454545454541</v>
      </c>
      <c r="G12" s="98">
        <v>47.427272727272729</v>
      </c>
      <c r="H12" s="98">
        <v>47.31818181818182</v>
      </c>
      <c r="I12" s="98">
        <v>43.954545454545453</v>
      </c>
      <c r="J12" s="98">
        <v>44.118181818181817</v>
      </c>
      <c r="K12" s="98">
        <v>46.881818181818183</v>
      </c>
      <c r="L12" s="99">
        <f t="shared" si="0"/>
        <v>3.9862542955326097E-2</v>
      </c>
      <c r="M12" s="99">
        <f t="shared" si="1"/>
        <v>6.3890724829257728E-2</v>
      </c>
      <c r="N12" s="99">
        <f t="shared" si="2"/>
        <v>1.6980741354317486E-2</v>
      </c>
      <c r="O12" s="99">
        <f t="shared" si="3"/>
        <v>6.23091020158828E-2</v>
      </c>
      <c r="P12" s="99">
        <f t="shared" si="4"/>
        <v>-2.3001725129384587E-3</v>
      </c>
      <c r="Q12" s="99">
        <f t="shared" si="5"/>
        <v>-7.1085494716618736E-2</v>
      </c>
      <c r="R12" s="99">
        <f t="shared" si="6"/>
        <v>3.7228541882110555E-3</v>
      </c>
      <c r="S12" s="99">
        <f t="shared" si="7"/>
        <v>6.2641664949515841E-2</v>
      </c>
    </row>
    <row r="13" spans="1:19" ht="15" customHeight="1" x14ac:dyDescent="0.2">
      <c r="B13" s="20" t="s">
        <v>71</v>
      </c>
      <c r="C13" s="98">
        <v>26.530612244897981</v>
      </c>
      <c r="D13" s="98">
        <v>30.941704035874441</v>
      </c>
      <c r="E13" s="98">
        <v>39.035087719298247</v>
      </c>
      <c r="F13" s="98">
        <v>50</v>
      </c>
      <c r="G13" s="98">
        <v>55.594405594405593</v>
      </c>
      <c r="H13" s="98">
        <v>50.207468879668049</v>
      </c>
      <c r="I13" s="98">
        <v>47.321428571428569</v>
      </c>
      <c r="J13" s="98">
        <v>50</v>
      </c>
      <c r="K13" s="98">
        <v>41.24293785310735</v>
      </c>
      <c r="L13" s="99">
        <f t="shared" si="0"/>
        <v>0.16626422904449711</v>
      </c>
      <c r="M13" s="99">
        <f t="shared" si="1"/>
        <v>0.26156877701500125</v>
      </c>
      <c r="N13" s="99">
        <f t="shared" si="2"/>
        <v>0.2808988764044944</v>
      </c>
      <c r="O13" s="99">
        <f t="shared" si="3"/>
        <v>0.11188811188811187</v>
      </c>
      <c r="P13" s="99">
        <f t="shared" si="4"/>
        <v>-9.6897100655027546E-2</v>
      </c>
      <c r="Q13" s="99">
        <f t="shared" si="5"/>
        <v>-5.7482290436835948E-2</v>
      </c>
      <c r="R13" s="99">
        <f t="shared" si="6"/>
        <v>5.6603773584905648E-2</v>
      </c>
      <c r="S13" s="99">
        <f t="shared" si="7"/>
        <v>-0.17514124293785305</v>
      </c>
    </row>
    <row r="14" spans="1:19" ht="15" customHeight="1" x14ac:dyDescent="0.2">
      <c r="B14" s="20" t="s">
        <v>65</v>
      </c>
      <c r="C14" s="98">
        <v>23.333333333333329</v>
      </c>
      <c r="D14" s="98">
        <v>18.548387096774192</v>
      </c>
      <c r="E14" s="98">
        <v>32.807570977917976</v>
      </c>
      <c r="F14" s="98">
        <v>34.905660377358494</v>
      </c>
      <c r="G14" s="98">
        <v>44.720496894409941</v>
      </c>
      <c r="H14" s="98">
        <v>43.401759530791786</v>
      </c>
      <c r="I14" s="98">
        <v>44.339622641509436</v>
      </c>
      <c r="J14" s="98">
        <v>38.416422287390034</v>
      </c>
      <c r="K14" s="98">
        <v>39.830508474576277</v>
      </c>
      <c r="L14" s="99">
        <f t="shared" si="0"/>
        <v>-0.20506912442396308</v>
      </c>
      <c r="M14" s="99">
        <f t="shared" si="1"/>
        <v>0.76875600054862137</v>
      </c>
      <c r="N14" s="99">
        <f t="shared" si="2"/>
        <v>6.3951378809869563E-2</v>
      </c>
      <c r="O14" s="99">
        <f t="shared" si="3"/>
        <v>0.2811818029209332</v>
      </c>
      <c r="P14" s="99">
        <f t="shared" si="4"/>
        <v>-2.9488432714239288E-2</v>
      </c>
      <c r="Q14" s="99">
        <f t="shared" si="5"/>
        <v>2.1608873023967412E-2</v>
      </c>
      <c r="R14" s="99">
        <f t="shared" si="6"/>
        <v>-0.13358707181630991</v>
      </c>
      <c r="S14" s="99">
        <f t="shared" si="7"/>
        <v>3.6809419071031302E-2</v>
      </c>
    </row>
    <row r="15" spans="1:19" ht="15" customHeight="1" x14ac:dyDescent="0.2">
      <c r="B15" s="20" t="s">
        <v>72</v>
      </c>
      <c r="C15" s="98">
        <v>29.4871794871795</v>
      </c>
      <c r="D15" s="98">
        <v>17.532467532467535</v>
      </c>
      <c r="E15" s="98">
        <v>30.769230769230766</v>
      </c>
      <c r="F15" s="98">
        <v>31.645569620253163</v>
      </c>
      <c r="G15" s="98">
        <v>31.693989071038253</v>
      </c>
      <c r="H15" s="98">
        <v>34.391534391534393</v>
      </c>
      <c r="I15" s="98">
        <v>43.414634146341463</v>
      </c>
      <c r="J15" s="98">
        <v>36.073059360730596</v>
      </c>
      <c r="K15" s="98">
        <v>38.139534883720934</v>
      </c>
      <c r="L15" s="99">
        <f t="shared" si="0"/>
        <v>-0.40542066629023166</v>
      </c>
      <c r="M15" s="99">
        <f t="shared" si="1"/>
        <v>0.7549857549857546</v>
      </c>
      <c r="N15" s="99">
        <f t="shared" si="2"/>
        <v>2.8481012658227778E-2</v>
      </c>
      <c r="O15" s="99">
        <f t="shared" si="3"/>
        <v>1.5300546448089314E-3</v>
      </c>
      <c r="P15" s="99">
        <f t="shared" si="4"/>
        <v>8.5112205801860963E-2</v>
      </c>
      <c r="Q15" s="99">
        <f t="shared" si="5"/>
        <v>0.26236397748592855</v>
      </c>
      <c r="R15" s="99">
        <f t="shared" si="6"/>
        <v>-0.16910368888204808</v>
      </c>
      <c r="S15" s="99">
        <f t="shared" si="7"/>
        <v>5.7285840447453662E-2</v>
      </c>
    </row>
    <row r="16" spans="1:19" ht="15" customHeight="1" x14ac:dyDescent="0.2">
      <c r="B16" s="20" t="s">
        <v>62</v>
      </c>
      <c r="C16" s="98">
        <v>25.625</v>
      </c>
      <c r="D16" s="98">
        <v>29.955947136563879</v>
      </c>
      <c r="E16" s="98">
        <v>34.112149532710276</v>
      </c>
      <c r="F16" s="98">
        <v>25</v>
      </c>
      <c r="G16" s="98">
        <v>20.512820512820515</v>
      </c>
      <c r="H16" s="98">
        <v>26.970954356846473</v>
      </c>
      <c r="I16" s="98">
        <v>30.985915492957744</v>
      </c>
      <c r="J16" s="98">
        <v>26.618705035971225</v>
      </c>
      <c r="K16" s="98">
        <v>30.088495575221238</v>
      </c>
      <c r="L16" s="99">
        <f t="shared" si="0"/>
        <v>0.16901257118298063</v>
      </c>
      <c r="M16" s="99">
        <f t="shared" si="1"/>
        <v>0.13874381528312241</v>
      </c>
      <c r="N16" s="99">
        <f t="shared" si="2"/>
        <v>-0.26712328767123283</v>
      </c>
      <c r="O16" s="99">
        <f t="shared" si="3"/>
        <v>-0.1794871794871794</v>
      </c>
      <c r="P16" s="99">
        <f t="shared" si="4"/>
        <v>0.31483402489626555</v>
      </c>
      <c r="Q16" s="99">
        <f t="shared" si="5"/>
        <v>0.14886240520043326</v>
      </c>
      <c r="R16" s="99">
        <f t="shared" si="6"/>
        <v>-0.1409417920209286</v>
      </c>
      <c r="S16" s="99">
        <f t="shared" si="7"/>
        <v>0.13035159052858147</v>
      </c>
    </row>
    <row r="17" spans="1:20" ht="15" customHeight="1" x14ac:dyDescent="0.2">
      <c r="B17" s="20" t="s">
        <v>61</v>
      </c>
      <c r="C17" s="98">
        <v>15.436241610738222</v>
      </c>
      <c r="D17" s="98">
        <v>15.501519756838906</v>
      </c>
      <c r="E17" s="98">
        <v>25.581395348837212</v>
      </c>
      <c r="F17" s="98">
        <v>24.207492795389047</v>
      </c>
      <c r="G17" s="98">
        <v>21.186440677966104</v>
      </c>
      <c r="H17" s="98">
        <v>20</v>
      </c>
      <c r="I17" s="98">
        <v>14.823008849557521</v>
      </c>
      <c r="J17" s="98">
        <v>21.266968325791854</v>
      </c>
      <c r="K17" s="98">
        <v>29.310344827586206</v>
      </c>
      <c r="L17" s="99">
        <f t="shared" si="0"/>
        <v>4.2288885952181943E-3</v>
      </c>
      <c r="M17" s="99">
        <f t="shared" si="1"/>
        <v>0.65025079799361607</v>
      </c>
      <c r="N17" s="99">
        <f t="shared" si="2"/>
        <v>-5.3707099816610038E-2</v>
      </c>
      <c r="O17" s="99">
        <f t="shared" si="3"/>
        <v>-0.12479822437449539</v>
      </c>
      <c r="P17" s="99">
        <f t="shared" si="4"/>
        <v>-5.600000000000005E-2</v>
      </c>
      <c r="Q17" s="99">
        <f t="shared" si="5"/>
        <v>-0.25884955752212391</v>
      </c>
      <c r="R17" s="99">
        <f t="shared" si="6"/>
        <v>0.43472681839670435</v>
      </c>
      <c r="S17" s="99">
        <f t="shared" si="7"/>
        <v>0.3782098312545854</v>
      </c>
    </row>
    <row r="18" spans="1:20" ht="15" customHeight="1" x14ac:dyDescent="0.2">
      <c r="B18" s="20" t="s">
        <v>69</v>
      </c>
      <c r="C18" s="98">
        <v>18.587360594795541</v>
      </c>
      <c r="D18" s="98">
        <v>24.566273421235252</v>
      </c>
      <c r="E18" s="98">
        <v>24.818049490538574</v>
      </c>
      <c r="F18" s="98">
        <v>26.237623762376238</v>
      </c>
      <c r="G18" s="98">
        <v>30.211267605633804</v>
      </c>
      <c r="H18" s="98">
        <v>34.065155807365436</v>
      </c>
      <c r="I18" s="98">
        <v>30.68017366136035</v>
      </c>
      <c r="J18" s="98">
        <v>26.9489247311828</v>
      </c>
      <c r="K18" s="98">
        <v>27.051460361613351</v>
      </c>
      <c r="L18" s="99">
        <f t="shared" si="0"/>
        <v>0.32166551006245636</v>
      </c>
      <c r="M18" s="99">
        <f t="shared" si="1"/>
        <v>1.0248850730680381E-2</v>
      </c>
      <c r="N18" s="99">
        <f t="shared" si="2"/>
        <v>5.7199268313928187E-2</v>
      </c>
      <c r="O18" s="99">
        <f t="shared" si="3"/>
        <v>0.15144831251660906</v>
      </c>
      <c r="P18" s="99">
        <f t="shared" si="4"/>
        <v>0.1275645978195552</v>
      </c>
      <c r="Q18" s="99">
        <f t="shared" si="5"/>
        <v>-9.9367875055284438E-2</v>
      </c>
      <c r="R18" s="99">
        <f t="shared" si="6"/>
        <v>-0.12161759484682488</v>
      </c>
      <c r="S18" s="99">
        <f t="shared" si="7"/>
        <v>3.8048134184702764E-3</v>
      </c>
    </row>
    <row r="19" spans="1:20" ht="15" customHeight="1" x14ac:dyDescent="0.2">
      <c r="B19" s="20" t="s">
        <v>64</v>
      </c>
      <c r="C19" s="98">
        <v>18.652849740932652</v>
      </c>
      <c r="D19" s="98">
        <v>19.494584837545126</v>
      </c>
      <c r="E19" s="98">
        <v>24.316109422492403</v>
      </c>
      <c r="F19" s="98">
        <v>26.937269372693727</v>
      </c>
      <c r="G19" s="98">
        <v>19.277108433734938</v>
      </c>
      <c r="H19" s="98">
        <v>25.925925925925927</v>
      </c>
      <c r="I19" s="98">
        <v>24.46043165467626</v>
      </c>
      <c r="J19" s="98">
        <v>18.531468531468533</v>
      </c>
      <c r="K19" s="98">
        <v>25.70281124497992</v>
      </c>
      <c r="L19" s="99">
        <f t="shared" si="0"/>
        <v>4.5126353790613249E-2</v>
      </c>
      <c r="M19" s="99">
        <f t="shared" si="1"/>
        <v>0.24732635370933242</v>
      </c>
      <c r="N19" s="99">
        <f t="shared" si="2"/>
        <v>0.10779520295202949</v>
      </c>
      <c r="O19" s="99">
        <f t="shared" si="3"/>
        <v>-0.28437035814490852</v>
      </c>
      <c r="P19" s="99">
        <f t="shared" si="4"/>
        <v>0.34490740740740766</v>
      </c>
      <c r="Q19" s="99">
        <f t="shared" si="5"/>
        <v>-5.6526207605344325E-2</v>
      </c>
      <c r="R19" s="99">
        <f t="shared" si="6"/>
        <v>-0.24238996297819826</v>
      </c>
      <c r="S19" s="99">
        <f t="shared" si="7"/>
        <v>0.3869818898234445</v>
      </c>
    </row>
    <row r="20" spans="1:20" ht="15" customHeight="1" x14ac:dyDescent="0.2">
      <c r="B20" s="20" t="s">
        <v>67</v>
      </c>
      <c r="C20" s="98">
        <v>18.604651162790699</v>
      </c>
      <c r="D20" s="98">
        <v>17.451523545706372</v>
      </c>
      <c r="E20" s="98">
        <v>18.518518518518519</v>
      </c>
      <c r="F20" s="98">
        <v>23.280423280423278</v>
      </c>
      <c r="G20" s="98">
        <v>24.863387978142079</v>
      </c>
      <c r="H20" s="98">
        <v>24.462365591397848</v>
      </c>
      <c r="I20" s="98">
        <v>14.399999999999999</v>
      </c>
      <c r="J20" s="98">
        <v>21.646341463414636</v>
      </c>
      <c r="K20" s="98">
        <v>20.845070422535212</v>
      </c>
      <c r="L20" s="99">
        <f t="shared" si="0"/>
        <v>-6.198060941828254E-2</v>
      </c>
      <c r="M20" s="99">
        <f t="shared" si="1"/>
        <v>6.1140505584949878E-2</v>
      </c>
      <c r="N20" s="99">
        <f t="shared" si="2"/>
        <v>0.2571428571428569</v>
      </c>
      <c r="O20" s="99">
        <f t="shared" si="3"/>
        <v>6.7995529061102955E-2</v>
      </c>
      <c r="P20" s="99">
        <f t="shared" si="4"/>
        <v>-1.6129032258064613E-2</v>
      </c>
      <c r="Q20" s="99">
        <f t="shared" si="5"/>
        <v>-0.41134065934065933</v>
      </c>
      <c r="R20" s="99">
        <f t="shared" si="6"/>
        <v>0.50321815718157215</v>
      </c>
      <c r="S20" s="99">
        <f t="shared" si="7"/>
        <v>-3.7016464987105757E-2</v>
      </c>
    </row>
    <row r="21" spans="1:20" ht="15" customHeight="1" x14ac:dyDescent="0.2">
      <c r="B21" s="20" t="s">
        <v>63</v>
      </c>
      <c r="C21" s="98">
        <v>13.553113553113562</v>
      </c>
      <c r="D21" s="98">
        <v>16.140350877192983</v>
      </c>
      <c r="E21" s="98">
        <v>16.955017301038062</v>
      </c>
      <c r="F21" s="98">
        <v>28.703703703703706</v>
      </c>
      <c r="G21" s="98">
        <v>20.600858369098713</v>
      </c>
      <c r="H21" s="98">
        <v>19.469026548672566</v>
      </c>
      <c r="I21" s="98">
        <v>12.558139534883722</v>
      </c>
      <c r="J21" s="98">
        <v>13.300492610837438</v>
      </c>
      <c r="K21" s="98">
        <v>17.842323651452283</v>
      </c>
      <c r="L21" s="99">
        <f t="shared" si="0"/>
        <v>0.19089615931721116</v>
      </c>
      <c r="M21" s="99">
        <f t="shared" si="1"/>
        <v>5.0473897999097295E-2</v>
      </c>
      <c r="N21" s="99">
        <f t="shared" si="2"/>
        <v>0.69293272864701461</v>
      </c>
      <c r="O21" s="99">
        <f t="shared" si="3"/>
        <v>-0.2822926761733352</v>
      </c>
      <c r="P21" s="99">
        <f t="shared" si="4"/>
        <v>-5.4941002949852491E-2</v>
      </c>
      <c r="Q21" s="99">
        <f t="shared" si="5"/>
        <v>-0.35496828752642706</v>
      </c>
      <c r="R21" s="99">
        <f t="shared" si="6"/>
        <v>5.9113300492610765E-2</v>
      </c>
      <c r="S21" s="99">
        <f t="shared" si="7"/>
        <v>0.34147840786844941</v>
      </c>
    </row>
    <row r="22" spans="1:20" ht="6" customHeight="1" x14ac:dyDescent="0.2">
      <c r="B22" s="21"/>
      <c r="C22" s="21"/>
      <c r="D22" s="25"/>
      <c r="E22" s="25"/>
      <c r="F22" s="25"/>
      <c r="G22" s="25"/>
      <c r="H22" s="25"/>
      <c r="I22" s="25"/>
      <c r="J22" s="25"/>
      <c r="K22" s="25"/>
      <c r="L22" s="25"/>
      <c r="M22" s="27"/>
      <c r="N22" s="27"/>
      <c r="O22" s="27"/>
      <c r="P22" s="27"/>
      <c r="Q22" s="27"/>
      <c r="R22" s="27"/>
      <c r="S22" s="27"/>
    </row>
    <row r="23" spans="1:20" ht="15" customHeight="1" x14ac:dyDescent="0.2">
      <c r="B23" s="311" t="s">
        <v>59</v>
      </c>
      <c r="C23" s="311"/>
      <c r="D23" s="311"/>
      <c r="E23" s="311"/>
      <c r="F23" s="311"/>
      <c r="G23" s="311"/>
      <c r="H23" s="311"/>
      <c r="I23" s="311"/>
      <c r="J23" s="311"/>
      <c r="K23" s="311"/>
      <c r="L23" s="311"/>
      <c r="M23" s="311"/>
      <c r="N23" s="311"/>
      <c r="O23" s="311"/>
      <c r="P23" s="311"/>
      <c r="Q23" s="311"/>
      <c r="R23" s="311"/>
      <c r="S23" s="311"/>
    </row>
    <row r="24" spans="1:20" x14ac:dyDescent="0.2">
      <c r="B24" s="28"/>
      <c r="C24" s="28"/>
      <c r="D24" s="28"/>
      <c r="E24" s="28"/>
      <c r="F24" s="28"/>
      <c r="G24" s="28"/>
      <c r="H24" s="28"/>
      <c r="I24" s="28"/>
      <c r="J24" s="28"/>
      <c r="K24" s="28"/>
      <c r="L24" s="28"/>
      <c r="M24" s="28"/>
      <c r="N24" s="28"/>
      <c r="O24" s="28"/>
      <c r="P24" s="28"/>
      <c r="Q24" s="28"/>
      <c r="R24" s="28"/>
      <c r="S24" s="28"/>
    </row>
    <row r="25" spans="1:20" x14ac:dyDescent="0.2">
      <c r="B25" s="28"/>
      <c r="C25" s="28"/>
      <c r="D25" s="28"/>
      <c r="E25" s="28"/>
      <c r="F25" s="28"/>
      <c r="G25" s="28"/>
      <c r="H25" s="28"/>
      <c r="I25" s="28"/>
      <c r="J25" s="28"/>
      <c r="K25" s="28"/>
      <c r="L25" s="28"/>
      <c r="M25" s="28"/>
      <c r="N25" s="28"/>
      <c r="O25" s="28"/>
      <c r="P25" s="28"/>
      <c r="Q25" s="28"/>
      <c r="R25" s="28"/>
      <c r="S25" s="28"/>
    </row>
    <row r="26" spans="1:20" x14ac:dyDescent="0.2">
      <c r="A26" s="44"/>
      <c r="B26" s="44"/>
      <c r="C26" s="44"/>
      <c r="D26" s="44"/>
      <c r="E26" s="44"/>
      <c r="F26" s="44"/>
      <c r="G26" s="44"/>
      <c r="H26" s="44"/>
      <c r="I26" s="44"/>
      <c r="J26" s="37"/>
      <c r="K26" s="37"/>
      <c r="L26" s="37"/>
      <c r="M26" s="37"/>
      <c r="N26" s="37"/>
      <c r="O26" s="37"/>
      <c r="P26" s="37"/>
      <c r="Q26" s="37"/>
      <c r="R26" s="37"/>
      <c r="S26" s="37"/>
      <c r="T26" s="37"/>
    </row>
    <row r="27" spans="1:20" x14ac:dyDescent="0.2">
      <c r="A27" s="44"/>
      <c r="B27" s="44"/>
      <c r="C27" s="44"/>
      <c r="D27" s="44"/>
      <c r="E27" s="44"/>
      <c r="F27" s="44"/>
      <c r="G27" s="44"/>
      <c r="H27" s="44"/>
      <c r="I27" s="44"/>
      <c r="M27" s="37"/>
      <c r="N27" s="37"/>
      <c r="O27" s="37"/>
      <c r="P27" s="37"/>
      <c r="Q27" s="37"/>
      <c r="R27" s="37"/>
      <c r="S27" s="37"/>
      <c r="T27" s="37"/>
    </row>
    <row r="28" spans="1:20" ht="25.5" x14ac:dyDescent="0.2">
      <c r="A28" s="44"/>
      <c r="B28" s="57"/>
      <c r="C28" s="57"/>
      <c r="D28" s="57"/>
      <c r="E28" s="59">
        <v>2014</v>
      </c>
      <c r="F28" s="60">
        <v>2015</v>
      </c>
      <c r="G28" s="61" t="s">
        <v>593</v>
      </c>
      <c r="H28" s="44"/>
      <c r="I28" s="44"/>
      <c r="O28" s="37"/>
      <c r="P28" s="37"/>
      <c r="Q28" s="37"/>
      <c r="R28" s="37"/>
      <c r="T28" s="37"/>
    </row>
    <row r="29" spans="1:20" x14ac:dyDescent="0.2">
      <c r="A29" s="44"/>
      <c r="B29" s="58" t="s">
        <v>76</v>
      </c>
      <c r="C29" s="58"/>
      <c r="D29" s="57"/>
      <c r="E29" s="62">
        <v>41.77215189873418</v>
      </c>
      <c r="F29" s="62">
        <v>86.238532110091739</v>
      </c>
      <c r="G29" s="139">
        <v>1.0644981929385597</v>
      </c>
      <c r="H29" s="44"/>
      <c r="I29" s="44"/>
      <c r="O29" s="37"/>
      <c r="P29" s="37"/>
      <c r="Q29" s="37"/>
      <c r="R29" s="37"/>
      <c r="S29" s="37"/>
    </row>
    <row r="30" spans="1:20" x14ac:dyDescent="0.2">
      <c r="A30" s="44"/>
      <c r="B30" s="57" t="s">
        <v>68</v>
      </c>
      <c r="C30" s="57"/>
      <c r="D30" s="57"/>
      <c r="E30" s="62">
        <v>77.575757575757578</v>
      </c>
      <c r="F30" s="62">
        <v>77.439024390243901</v>
      </c>
      <c r="G30" s="139">
        <v>-1.7625762195122574E-3</v>
      </c>
      <c r="H30" s="44"/>
      <c r="I30" s="44"/>
    </row>
    <row r="31" spans="1:20" x14ac:dyDescent="0.2">
      <c r="A31" s="44"/>
      <c r="B31" s="57" t="s">
        <v>66</v>
      </c>
      <c r="C31" s="57"/>
      <c r="D31" s="57"/>
      <c r="E31" s="62">
        <v>54.800590841949784</v>
      </c>
      <c r="F31" s="62">
        <v>57.190635451505017</v>
      </c>
      <c r="G31" s="139">
        <v>4.3613482497813827E-2</v>
      </c>
      <c r="H31" s="44"/>
      <c r="I31" s="44"/>
      <c r="O31" s="37"/>
      <c r="P31" s="37"/>
      <c r="Q31" s="37"/>
      <c r="R31" s="37"/>
      <c r="S31" s="37"/>
    </row>
    <row r="32" spans="1:20" x14ac:dyDescent="0.2">
      <c r="A32" s="44"/>
      <c r="B32" s="57" t="s">
        <v>75</v>
      </c>
      <c r="C32" s="57"/>
      <c r="D32" s="57"/>
      <c r="E32" s="62">
        <v>50.215650030807147</v>
      </c>
      <c r="F32" s="62">
        <v>52.033492822966508</v>
      </c>
      <c r="G32" s="139">
        <v>3.6200722106437322E-2</v>
      </c>
      <c r="H32" s="44"/>
      <c r="I32" s="44"/>
      <c r="O32" s="37"/>
      <c r="P32" s="37"/>
      <c r="Q32" s="37"/>
      <c r="R32" s="37"/>
      <c r="S32" s="37"/>
    </row>
    <row r="33" spans="1:19" x14ac:dyDescent="0.2">
      <c r="A33" s="44"/>
      <c r="B33" s="57" t="s">
        <v>74</v>
      </c>
      <c r="C33" s="57"/>
      <c r="D33" s="57"/>
      <c r="E33" s="62">
        <v>49.049429657794676</v>
      </c>
      <c r="F33" s="62">
        <v>51.278928136418997</v>
      </c>
      <c r="G33" s="139">
        <v>4.5454116269627587E-2</v>
      </c>
      <c r="H33" s="44"/>
      <c r="I33" s="44"/>
    </row>
    <row r="34" spans="1:19" x14ac:dyDescent="0.2">
      <c r="A34" s="44"/>
      <c r="B34" s="57" t="s">
        <v>73</v>
      </c>
      <c r="C34" s="57"/>
      <c r="D34" s="57"/>
      <c r="E34" s="62">
        <v>52.078239608801958</v>
      </c>
      <c r="F34" s="62">
        <v>50.452488687782804</v>
      </c>
      <c r="G34" s="139">
        <v>-3.1217470736940589E-2</v>
      </c>
      <c r="H34" s="44"/>
      <c r="I34" s="44"/>
      <c r="J34" s="37"/>
      <c r="K34" s="37"/>
      <c r="L34" s="37"/>
      <c r="M34" s="37"/>
      <c r="N34" s="37"/>
      <c r="O34" s="37"/>
      <c r="P34" s="37"/>
      <c r="Q34" s="37"/>
      <c r="R34" s="37"/>
      <c r="S34" s="37"/>
    </row>
    <row r="35" spans="1:19" x14ac:dyDescent="0.2">
      <c r="A35" s="44"/>
      <c r="B35" s="57" t="s">
        <v>70</v>
      </c>
      <c r="C35" s="57"/>
      <c r="D35" s="57"/>
      <c r="E35" s="62">
        <v>44.118181818181817</v>
      </c>
      <c r="F35" s="62">
        <v>46.881818181818183</v>
      </c>
      <c r="G35" s="139">
        <v>6.2641664949515841E-2</v>
      </c>
      <c r="H35" s="44"/>
      <c r="I35" s="44"/>
    </row>
    <row r="36" spans="1:19" x14ac:dyDescent="0.2">
      <c r="A36" s="44"/>
      <c r="B36" s="57" t="s">
        <v>71</v>
      </c>
      <c r="C36" s="57"/>
      <c r="D36" s="57"/>
      <c r="E36" s="62">
        <v>50</v>
      </c>
      <c r="F36" s="62">
        <v>41.24293785310735</v>
      </c>
      <c r="G36" s="139">
        <v>-0.17514124293785305</v>
      </c>
      <c r="H36" s="44"/>
      <c r="I36" s="44"/>
    </row>
    <row r="37" spans="1:19" x14ac:dyDescent="0.2">
      <c r="A37" s="44"/>
      <c r="B37" s="57" t="s">
        <v>65</v>
      </c>
      <c r="C37" s="57"/>
      <c r="D37" s="57"/>
      <c r="E37" s="62">
        <v>38.416422287390034</v>
      </c>
      <c r="F37" s="62">
        <v>39.830508474576277</v>
      </c>
      <c r="G37" s="139">
        <v>3.6809419071031302E-2</v>
      </c>
      <c r="H37" s="44"/>
      <c r="I37" s="44"/>
    </row>
    <row r="38" spans="1:19" x14ac:dyDescent="0.2">
      <c r="A38" s="44"/>
      <c r="B38" s="57" t="s">
        <v>72</v>
      </c>
      <c r="C38" s="57"/>
      <c r="D38" s="57"/>
      <c r="E38" s="62">
        <v>36.073059360730596</v>
      </c>
      <c r="F38" s="62">
        <v>38.139534883720934</v>
      </c>
      <c r="G38" s="139">
        <v>5.7285840447453662E-2</v>
      </c>
      <c r="H38" s="44"/>
      <c r="I38" s="44"/>
    </row>
    <row r="39" spans="1:19" x14ac:dyDescent="0.2">
      <c r="A39" s="44"/>
      <c r="B39" s="57" t="s">
        <v>62</v>
      </c>
      <c r="C39" s="57"/>
      <c r="D39" s="57"/>
      <c r="E39" s="62">
        <v>26.618705035971225</v>
      </c>
      <c r="F39" s="62">
        <v>30.088495575221238</v>
      </c>
      <c r="G39" s="139">
        <v>0.13035159052858147</v>
      </c>
      <c r="H39" s="44"/>
      <c r="I39" s="44"/>
    </row>
    <row r="40" spans="1:19" x14ac:dyDescent="0.2">
      <c r="A40" s="44"/>
      <c r="B40" s="57" t="s">
        <v>61</v>
      </c>
      <c r="C40" s="57"/>
      <c r="D40" s="57"/>
      <c r="E40" s="62">
        <v>21.266968325791854</v>
      </c>
      <c r="F40" s="62">
        <v>29.310344827586206</v>
      </c>
      <c r="G40" s="139">
        <v>0.3782098312545854</v>
      </c>
      <c r="H40" s="44"/>
      <c r="I40" s="44"/>
    </row>
    <row r="41" spans="1:19" x14ac:dyDescent="0.2">
      <c r="A41" s="44"/>
      <c r="B41" s="57" t="s">
        <v>69</v>
      </c>
      <c r="C41" s="57"/>
      <c r="D41" s="57"/>
      <c r="E41" s="62">
        <v>26.9489247311828</v>
      </c>
      <c r="F41" s="62">
        <v>27.051460361613351</v>
      </c>
      <c r="G41" s="139">
        <v>3.8048134184702764E-3</v>
      </c>
      <c r="H41" s="44"/>
      <c r="I41" s="44"/>
    </row>
    <row r="42" spans="1:19" x14ac:dyDescent="0.2">
      <c r="A42" s="44"/>
      <c r="B42" s="57" t="s">
        <v>64</v>
      </c>
      <c r="C42" s="57"/>
      <c r="D42" s="57"/>
      <c r="E42" s="62">
        <v>18.531468531468533</v>
      </c>
      <c r="F42" s="62">
        <v>25.70281124497992</v>
      </c>
      <c r="G42" s="139">
        <v>0.3869818898234445</v>
      </c>
      <c r="H42" s="44"/>
      <c r="I42" s="44"/>
    </row>
    <row r="43" spans="1:19" x14ac:dyDescent="0.2">
      <c r="A43" s="44"/>
      <c r="B43" s="57" t="s">
        <v>67</v>
      </c>
      <c r="C43" s="57"/>
      <c r="D43" s="57"/>
      <c r="E43" s="62">
        <v>21.646341463414636</v>
      </c>
      <c r="F43" s="62">
        <v>20.845070422535212</v>
      </c>
      <c r="G43" s="139">
        <v>-3.7016464987105757E-2</v>
      </c>
      <c r="H43" s="44"/>
      <c r="I43" s="44"/>
    </row>
    <row r="44" spans="1:19" x14ac:dyDescent="0.2">
      <c r="A44" s="44"/>
      <c r="B44" s="57" t="s">
        <v>63</v>
      </c>
      <c r="C44" s="57"/>
      <c r="D44" s="57"/>
      <c r="E44" s="62">
        <v>13.300492610837438</v>
      </c>
      <c r="F44" s="62">
        <v>17.842323651452283</v>
      </c>
      <c r="G44" s="139">
        <v>0.34147840786844941</v>
      </c>
      <c r="H44" s="44"/>
      <c r="I44" s="44"/>
    </row>
    <row r="45" spans="1:19" x14ac:dyDescent="0.2">
      <c r="A45" s="44"/>
      <c r="B45" s="45"/>
      <c r="C45" s="45"/>
      <c r="D45" s="45"/>
      <c r="E45" s="45"/>
      <c r="F45" s="45"/>
      <c r="G45" s="45"/>
      <c r="H45" s="44"/>
      <c r="I45" s="44"/>
    </row>
    <row r="46" spans="1:19" x14ac:dyDescent="0.2">
      <c r="A46" s="44"/>
      <c r="B46" s="44"/>
      <c r="C46" s="44"/>
      <c r="D46" s="44"/>
      <c r="E46" s="44"/>
      <c r="F46" s="44"/>
      <c r="G46" s="44"/>
      <c r="H46" s="44"/>
      <c r="I46" s="44"/>
    </row>
    <row r="47" spans="1:19" x14ac:dyDescent="0.2">
      <c r="A47" s="44"/>
      <c r="B47" s="44"/>
      <c r="C47" s="44"/>
      <c r="D47" s="44"/>
      <c r="E47" s="44"/>
      <c r="F47" s="44"/>
      <c r="G47" s="44"/>
      <c r="H47" s="44"/>
      <c r="I47" s="44"/>
    </row>
    <row r="48" spans="1:19" x14ac:dyDescent="0.2">
      <c r="A48" s="44"/>
      <c r="B48" s="44"/>
      <c r="C48" s="44"/>
      <c r="D48" s="44"/>
      <c r="E48" s="44"/>
      <c r="F48" s="44"/>
      <c r="G48" s="44"/>
      <c r="H48" s="44"/>
      <c r="I48" s="44"/>
    </row>
    <row r="49" spans="1:9" x14ac:dyDescent="0.2">
      <c r="A49" s="44"/>
      <c r="B49" s="44"/>
      <c r="C49" s="44"/>
      <c r="D49" s="44"/>
      <c r="E49" s="44"/>
      <c r="F49" s="44"/>
      <c r="G49" s="44"/>
      <c r="H49" s="44"/>
      <c r="I49" s="44"/>
    </row>
    <row r="50" spans="1:9" x14ac:dyDescent="0.2">
      <c r="A50" s="44"/>
      <c r="B50" s="44"/>
      <c r="C50" s="44"/>
      <c r="D50" s="44"/>
      <c r="E50" s="44"/>
      <c r="F50" s="44"/>
      <c r="G50" s="44"/>
      <c r="H50" s="44"/>
      <c r="I50" s="44"/>
    </row>
    <row r="51" spans="1:9" x14ac:dyDescent="0.2">
      <c r="A51" s="44"/>
      <c r="B51" s="44"/>
      <c r="C51" s="44"/>
      <c r="D51" s="44"/>
      <c r="E51" s="44"/>
      <c r="F51" s="44"/>
      <c r="G51" s="44"/>
      <c r="H51" s="44"/>
      <c r="I51" s="44"/>
    </row>
  </sheetData>
  <sortState ref="A28:T44">
    <sortCondition descending="1" ref="F28:F44"/>
  </sortState>
  <mergeCells count="2">
    <mergeCell ref="B3:S3"/>
    <mergeCell ref="B23:S23"/>
  </mergeCells>
  <conditionalFormatting sqref="B6:S21">
    <cfRule type="expression" dxfId="38"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90"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A7111DD1-1410-4FAB-B8D9-1A81CCBEF709}">
            <xm:f>$B6='[Plantilla Análisis de las Encuestas periodos 2016.xlsm]Edad (c)'!#REF!</xm:f>
            <x14:dxf>
              <font>
                <color theme="6"/>
              </font>
            </x14:dxf>
          </x14:cfRule>
          <xm:sqref>B6:S21</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pageSetUpPr fitToPage="1"/>
  </sheetPr>
  <dimension ref="A1:N81"/>
  <sheetViews>
    <sheetView showGridLines="0" zoomScaleNormal="100" workbookViewId="0"/>
  </sheetViews>
  <sheetFormatPr baseColWidth="10" defaultColWidth="9.42578125" defaultRowHeight="12.75" x14ac:dyDescent="0.2"/>
  <cols>
    <col min="1" max="1" width="16.28515625" customWidth="1"/>
    <col min="2" max="2" width="33.42578125" customWidth="1"/>
    <col min="3" max="5" width="12.7109375" customWidth="1"/>
    <col min="6" max="6" width="7.7109375" customWidth="1"/>
    <col min="7" max="7" width="35" customWidth="1"/>
    <col min="8" max="12" width="12.7109375" customWidth="1"/>
  </cols>
  <sheetData>
    <row r="1" spans="1:14" x14ac:dyDescent="0.2">
      <c r="A1" s="10"/>
    </row>
    <row r="2" spans="1:14" ht="77.25" customHeight="1" x14ac:dyDescent="0.2"/>
    <row r="3" spans="1:14" ht="21.75" customHeight="1" thickBot="1" x14ac:dyDescent="0.4">
      <c r="B3" s="312" t="s">
        <v>618</v>
      </c>
      <c r="C3" s="312"/>
      <c r="D3" s="312"/>
      <c r="E3" s="312"/>
      <c r="G3" s="312" t="s">
        <v>618</v>
      </c>
      <c r="H3" s="312"/>
      <c r="I3" s="312"/>
      <c r="J3" s="312"/>
      <c r="K3" s="312"/>
      <c r="L3" s="312"/>
    </row>
    <row r="4" spans="1:14" s="11" customFormat="1" ht="6" customHeight="1" x14ac:dyDescent="0.2">
      <c r="B4" s="41"/>
      <c r="C4" s="42"/>
      <c r="D4" s="42"/>
      <c r="E4" s="43"/>
      <c r="G4" s="41"/>
      <c r="H4" s="42"/>
      <c r="I4" s="42"/>
      <c r="J4" s="42"/>
      <c r="K4" s="43"/>
      <c r="L4" s="43"/>
    </row>
    <row r="5" spans="1:14" ht="39.75" customHeight="1" x14ac:dyDescent="0.2">
      <c r="B5" s="100"/>
      <c r="C5" s="104">
        <v>2011</v>
      </c>
      <c r="D5" s="104">
        <v>2012</v>
      </c>
      <c r="E5" s="103" t="s">
        <v>157</v>
      </c>
      <c r="G5" s="100"/>
      <c r="H5" s="101">
        <v>2013</v>
      </c>
      <c r="I5" s="101">
        <v>2014</v>
      </c>
      <c r="J5" s="101">
        <v>2015</v>
      </c>
      <c r="K5" s="103" t="s">
        <v>214</v>
      </c>
      <c r="L5" s="103" t="s">
        <v>593</v>
      </c>
      <c r="M5" s="21"/>
    </row>
    <row r="6" spans="1:14" ht="15" customHeight="1" x14ac:dyDescent="0.2">
      <c r="B6" s="137" t="s">
        <v>216</v>
      </c>
      <c r="C6" s="78">
        <f>C7+C8</f>
        <v>25.927272727272726</v>
      </c>
      <c r="D6" s="78">
        <f>D7+D8</f>
        <v>25.281818181818181</v>
      </c>
      <c r="E6" s="79">
        <f t="shared" ref="E6:E16" si="0">IFERROR(D6/C6-1,"-")</f>
        <v>-2.4894810659186528E-2</v>
      </c>
      <c r="G6" s="137" t="s">
        <v>216</v>
      </c>
      <c r="H6" s="78">
        <f>H7+H8+H9</f>
        <v>40.072727272727278</v>
      </c>
      <c r="I6" s="78">
        <f>I7+I8+I9</f>
        <v>31.554545454545455</v>
      </c>
      <c r="J6" s="78">
        <f>J7+J8+J9</f>
        <v>30.045454545454547</v>
      </c>
      <c r="K6" s="79">
        <f t="shared" ref="K6:L18" si="1">IFERROR(I6/H6-1,"-")</f>
        <v>-0.21256805807622514</v>
      </c>
      <c r="L6" s="79">
        <f t="shared" si="1"/>
        <v>-4.7824834341688272E-2</v>
      </c>
    </row>
    <row r="7" spans="1:14" ht="15" customHeight="1" x14ac:dyDescent="0.2">
      <c r="B7" s="132" t="s">
        <v>217</v>
      </c>
      <c r="C7" s="98">
        <v>7.0636363636363635</v>
      </c>
      <c r="D7" s="98">
        <v>6.6545454545454543</v>
      </c>
      <c r="E7" s="99">
        <f t="shared" si="0"/>
        <v>-5.791505791505791E-2</v>
      </c>
      <c r="G7" s="132" t="s">
        <v>218</v>
      </c>
      <c r="H7" s="98">
        <v>11.427272727272728</v>
      </c>
      <c r="I7" s="98">
        <v>9.1999999999999993</v>
      </c>
      <c r="J7" s="98">
        <v>7.4454545454545453</v>
      </c>
      <c r="K7" s="99">
        <f t="shared" si="1"/>
        <v>-0.19490851233094675</v>
      </c>
      <c r="L7" s="99">
        <f t="shared" si="1"/>
        <v>-0.19071146245059278</v>
      </c>
    </row>
    <row r="8" spans="1:14" ht="15" customHeight="1" x14ac:dyDescent="0.2">
      <c r="B8" s="132" t="s">
        <v>219</v>
      </c>
      <c r="C8" s="98">
        <v>18.863636363636363</v>
      </c>
      <c r="D8" s="98">
        <v>18.627272727272729</v>
      </c>
      <c r="E8" s="99">
        <f t="shared" si="0"/>
        <v>-1.2530120481927587E-2</v>
      </c>
      <c r="G8" s="132" t="s">
        <v>220</v>
      </c>
      <c r="H8" s="98">
        <v>2.5181818181818181</v>
      </c>
      <c r="I8" s="98">
        <v>1.5818181818181818</v>
      </c>
      <c r="J8" s="98">
        <v>1.7272727272727273</v>
      </c>
      <c r="K8" s="99">
        <f t="shared" si="1"/>
        <v>-0.37184115523465699</v>
      </c>
      <c r="L8" s="99">
        <f t="shared" si="1"/>
        <v>9.1954022988505857E-2</v>
      </c>
      <c r="N8" s="54"/>
    </row>
    <row r="9" spans="1:14" ht="15" customHeight="1" x14ac:dyDescent="0.2">
      <c r="B9" s="137" t="s">
        <v>221</v>
      </c>
      <c r="C9" s="78">
        <f>C10+C11</f>
        <v>43.572727272727271</v>
      </c>
      <c r="D9" s="78">
        <f>D10+D11</f>
        <v>43.927272727272729</v>
      </c>
      <c r="E9" s="79">
        <f t="shared" si="0"/>
        <v>8.1368662633007904E-3</v>
      </c>
      <c r="G9" s="132" t="s">
        <v>222</v>
      </c>
      <c r="H9" s="98">
        <v>26.127272727272729</v>
      </c>
      <c r="I9" s="98">
        <v>20.772727272727273</v>
      </c>
      <c r="J9" s="98">
        <v>20.872727272727275</v>
      </c>
      <c r="K9" s="99">
        <f t="shared" si="1"/>
        <v>-0.20494084899095344</v>
      </c>
      <c r="L9" s="99">
        <f t="shared" si="1"/>
        <v>4.8140043763675866E-3</v>
      </c>
      <c r="N9" s="54"/>
    </row>
    <row r="10" spans="1:14" ht="15" customHeight="1" x14ac:dyDescent="0.2">
      <c r="B10" s="132" t="s">
        <v>223</v>
      </c>
      <c r="C10" s="98">
        <v>33.072727272727271</v>
      </c>
      <c r="D10" s="98">
        <v>31.1</v>
      </c>
      <c r="E10" s="99">
        <f t="shared" si="0"/>
        <v>-5.9648158328751921E-2</v>
      </c>
      <c r="G10" s="137" t="s">
        <v>221</v>
      </c>
      <c r="H10" s="78">
        <f>H11+H12+H13</f>
        <v>28.518181818181816</v>
      </c>
      <c r="I10" s="78">
        <f>I11+I12+I13</f>
        <v>35.263636363636365</v>
      </c>
      <c r="J10" s="78">
        <f>J11+J12+J13</f>
        <v>34</v>
      </c>
      <c r="K10" s="79">
        <f t="shared" si="1"/>
        <v>0.23653171820210406</v>
      </c>
      <c r="L10" s="79">
        <f t="shared" si="1"/>
        <v>-3.5833977829337504E-2</v>
      </c>
      <c r="N10" s="54"/>
    </row>
    <row r="11" spans="1:14" ht="15" customHeight="1" x14ac:dyDescent="0.2">
      <c r="B11" s="132" t="s">
        <v>224</v>
      </c>
      <c r="C11" s="98">
        <v>10.5</v>
      </c>
      <c r="D11" s="98">
        <v>12.827272727272728</v>
      </c>
      <c r="E11" s="99">
        <f t="shared" si="0"/>
        <v>0.22164502164502164</v>
      </c>
      <c r="G11" s="132" t="s">
        <v>218</v>
      </c>
      <c r="H11" s="98">
        <v>19.672727272727272</v>
      </c>
      <c r="I11" s="98">
        <v>20.927272727272726</v>
      </c>
      <c r="J11" s="98">
        <v>20.599999999999998</v>
      </c>
      <c r="K11" s="99">
        <f t="shared" si="1"/>
        <v>6.3770794824399291E-2</v>
      </c>
      <c r="L11" s="99">
        <f t="shared" si="1"/>
        <v>-1.56385751520417E-2</v>
      </c>
      <c r="N11" s="54"/>
    </row>
    <row r="12" spans="1:14" ht="15" customHeight="1" x14ac:dyDescent="0.2">
      <c r="B12" s="137" t="s">
        <v>225</v>
      </c>
      <c r="C12" s="78">
        <f>C13+C14+C15</f>
        <v>28.172727272727272</v>
      </c>
      <c r="D12" s="78">
        <f>D13+D14+D15</f>
        <v>29</v>
      </c>
      <c r="E12" s="79">
        <f t="shared" si="0"/>
        <v>2.9364311068086568E-2</v>
      </c>
      <c r="G12" s="132" t="s">
        <v>220</v>
      </c>
      <c r="H12" s="98">
        <v>1.3181818181818181</v>
      </c>
      <c r="I12" s="98">
        <v>1.4454545454545455</v>
      </c>
      <c r="J12" s="98">
        <v>1.3545454545454547</v>
      </c>
      <c r="K12" s="99">
        <f t="shared" si="1"/>
        <v>9.6551724137931227E-2</v>
      </c>
      <c r="L12" s="99">
        <f t="shared" si="1"/>
        <v>-6.2893081761006275E-2</v>
      </c>
      <c r="N12" s="54"/>
    </row>
    <row r="13" spans="1:14" ht="15" customHeight="1" x14ac:dyDescent="0.2">
      <c r="B13" s="132" t="s">
        <v>226</v>
      </c>
      <c r="C13" s="98">
        <v>1.6454545454545455</v>
      </c>
      <c r="D13" s="98">
        <v>1.4545454545454546</v>
      </c>
      <c r="E13" s="99">
        <f t="shared" si="0"/>
        <v>-0.11602209944751385</v>
      </c>
      <c r="G13" s="132" t="s">
        <v>222</v>
      </c>
      <c r="H13" s="98">
        <v>7.5272727272727273</v>
      </c>
      <c r="I13" s="98">
        <v>12.890909090909091</v>
      </c>
      <c r="J13" s="98">
        <v>12.045454545454545</v>
      </c>
      <c r="K13" s="99">
        <f t="shared" si="1"/>
        <v>0.71256038647343001</v>
      </c>
      <c r="L13" s="99">
        <f t="shared" si="1"/>
        <v>-6.5585331452750362E-2</v>
      </c>
      <c r="N13" s="54"/>
    </row>
    <row r="14" spans="1:14" ht="15" customHeight="1" x14ac:dyDescent="0.2">
      <c r="B14" s="132" t="s">
        <v>227</v>
      </c>
      <c r="C14" s="98">
        <v>17.172727272727272</v>
      </c>
      <c r="D14" s="98">
        <v>18.118181818181817</v>
      </c>
      <c r="E14" s="99">
        <f t="shared" si="0"/>
        <v>5.5055584965590265E-2</v>
      </c>
      <c r="G14" s="137" t="s">
        <v>225</v>
      </c>
      <c r="H14" s="78">
        <f>H15+H16+H17</f>
        <v>30.163636363636364</v>
      </c>
      <c r="I14" s="78">
        <f>I15+I16+I17</f>
        <v>32.300000000000004</v>
      </c>
      <c r="J14" s="78">
        <f>J15+J16+J17</f>
        <v>34.854545454545452</v>
      </c>
      <c r="K14" s="79">
        <f t="shared" si="1"/>
        <v>7.0825798673900042E-2</v>
      </c>
      <c r="L14" s="79">
        <f t="shared" si="1"/>
        <v>7.9088094567970613E-2</v>
      </c>
      <c r="N14" s="54"/>
    </row>
    <row r="15" spans="1:14" ht="15" customHeight="1" x14ac:dyDescent="0.2">
      <c r="B15" s="132" t="s">
        <v>228</v>
      </c>
      <c r="C15" s="98">
        <v>9.3545454545454554</v>
      </c>
      <c r="D15" s="98">
        <v>9.4272727272727277</v>
      </c>
      <c r="E15" s="99">
        <f t="shared" si="0"/>
        <v>7.7745383867833251E-3</v>
      </c>
      <c r="G15" s="132" t="s">
        <v>218</v>
      </c>
      <c r="H15" s="98">
        <v>0.36363636363636365</v>
      </c>
      <c r="I15" s="98">
        <v>0.30909090909090908</v>
      </c>
      <c r="J15" s="98">
        <v>0.3</v>
      </c>
      <c r="K15" s="99">
        <f t="shared" si="1"/>
        <v>-0.15000000000000002</v>
      </c>
      <c r="L15" s="99">
        <f t="shared" si="1"/>
        <v>-2.9411764705882359E-2</v>
      </c>
      <c r="N15" s="54"/>
    </row>
    <row r="16" spans="1:14" ht="15" customHeight="1" x14ac:dyDescent="0.2">
      <c r="B16" s="20" t="s">
        <v>57</v>
      </c>
      <c r="C16" s="98">
        <v>2.3272727272727272</v>
      </c>
      <c r="D16" s="98">
        <v>1.790909090909091</v>
      </c>
      <c r="E16" s="99">
        <f t="shared" si="0"/>
        <v>-0.23046874999999989</v>
      </c>
      <c r="G16" s="132" t="s">
        <v>220</v>
      </c>
      <c r="H16" s="98">
        <v>0.39090909090909093</v>
      </c>
      <c r="I16" s="98">
        <v>0.33636363636363636</v>
      </c>
      <c r="J16" s="98">
        <v>0.2181818181818182</v>
      </c>
      <c r="K16" s="99">
        <f t="shared" si="1"/>
        <v>-0.13953488372093026</v>
      </c>
      <c r="L16" s="99">
        <f t="shared" si="1"/>
        <v>-0.35135135135135132</v>
      </c>
      <c r="N16" s="54"/>
    </row>
    <row r="17" spans="2:12" ht="15" customHeight="1" x14ac:dyDescent="0.2">
      <c r="B17" s="21"/>
      <c r="C17" s="25"/>
      <c r="D17" s="25"/>
      <c r="E17" s="27"/>
      <c r="G17" s="132" t="s">
        <v>222</v>
      </c>
      <c r="H17" s="98">
        <v>29.40909090909091</v>
      </c>
      <c r="I17" s="98">
        <v>31.654545454545456</v>
      </c>
      <c r="J17" s="98">
        <v>34.336363636363636</v>
      </c>
      <c r="K17" s="99">
        <f t="shared" si="1"/>
        <v>7.6352395672333762E-2</v>
      </c>
      <c r="L17" s="99">
        <f t="shared" si="1"/>
        <v>8.4721424468696016E-2</v>
      </c>
    </row>
    <row r="18" spans="2:12" ht="15" customHeight="1" x14ac:dyDescent="0.2">
      <c r="B18" s="311" t="s">
        <v>229</v>
      </c>
      <c r="C18" s="311"/>
      <c r="D18" s="311"/>
      <c r="E18" s="311"/>
      <c r="G18" s="20" t="s">
        <v>57</v>
      </c>
      <c r="H18" s="98">
        <v>1.2454545454545454</v>
      </c>
      <c r="I18" s="98">
        <v>0.88181818181818183</v>
      </c>
      <c r="J18" s="98">
        <v>1.0999999999999999</v>
      </c>
      <c r="K18" s="99">
        <f t="shared" si="1"/>
        <v>-0.29197080291970801</v>
      </c>
      <c r="L18" s="99">
        <f t="shared" si="1"/>
        <v>0.24742268041237092</v>
      </c>
    </row>
    <row r="19" spans="2:12" ht="10.5" customHeight="1" x14ac:dyDescent="0.2">
      <c r="B19" s="325" t="s">
        <v>59</v>
      </c>
      <c r="C19" s="325"/>
      <c r="D19" s="325"/>
      <c r="E19" s="325"/>
      <c r="G19" s="21"/>
      <c r="H19" s="25"/>
      <c r="I19" s="25"/>
      <c r="J19" s="25"/>
      <c r="K19" s="27"/>
      <c r="L19" s="27"/>
    </row>
    <row r="20" spans="2:12" ht="24" customHeight="1" x14ac:dyDescent="0.2">
      <c r="B20" s="28"/>
      <c r="C20" s="28"/>
      <c r="D20" s="28"/>
      <c r="E20" s="28"/>
      <c r="G20" s="311" t="s">
        <v>230</v>
      </c>
      <c r="H20" s="311"/>
      <c r="I20" s="311"/>
      <c r="J20" s="311"/>
      <c r="K20" s="311"/>
      <c r="L20" s="311"/>
    </row>
    <row r="21" spans="2:12" x14ac:dyDescent="0.2">
      <c r="B21" s="28"/>
      <c r="C21" s="28"/>
      <c r="D21" s="28"/>
      <c r="E21" s="28"/>
      <c r="G21" s="124"/>
      <c r="H21" s="124"/>
      <c r="I21" s="124"/>
      <c r="J21" s="124"/>
      <c r="K21" s="124"/>
      <c r="L21" s="124"/>
    </row>
    <row r="22" spans="2:12" ht="6" customHeight="1" x14ac:dyDescent="0.2">
      <c r="B22" s="28"/>
      <c r="C22" s="28"/>
      <c r="D22" s="28"/>
      <c r="E22" s="28"/>
      <c r="G22" s="28"/>
      <c r="H22" s="28"/>
      <c r="I22" s="28"/>
      <c r="J22" s="28"/>
      <c r="K22" s="28"/>
      <c r="L22" s="28"/>
    </row>
    <row r="23" spans="2:12" x14ac:dyDescent="0.2">
      <c r="B23" s="28"/>
      <c r="C23" s="28"/>
      <c r="D23" s="28"/>
      <c r="E23" s="28"/>
      <c r="G23" s="28"/>
      <c r="H23" s="28"/>
      <c r="I23" s="28"/>
      <c r="J23" s="28"/>
      <c r="K23" s="28"/>
      <c r="L23" s="28"/>
    </row>
    <row r="24" spans="2:12" ht="42" customHeight="1" thickBot="1" x14ac:dyDescent="0.4">
      <c r="B24" s="312" t="s">
        <v>618</v>
      </c>
      <c r="C24" s="312"/>
      <c r="D24" s="312"/>
      <c r="E24" s="312"/>
      <c r="F24" s="140"/>
      <c r="G24" s="312" t="s">
        <v>618</v>
      </c>
      <c r="H24" s="312"/>
      <c r="I24" s="312"/>
      <c r="J24" s="312"/>
      <c r="K24" s="312"/>
      <c r="L24" s="312"/>
    </row>
    <row r="25" spans="2:12" ht="15" customHeight="1" x14ac:dyDescent="0.2">
      <c r="B25" s="41"/>
      <c r="C25" s="42"/>
      <c r="D25" s="42"/>
      <c r="E25" s="43"/>
      <c r="G25" s="41"/>
      <c r="H25" s="42"/>
      <c r="I25" s="42"/>
      <c r="J25" s="42"/>
      <c r="K25" s="43"/>
      <c r="L25" s="43"/>
    </row>
    <row r="26" spans="2:12" ht="37.5" customHeight="1" x14ac:dyDescent="0.2">
      <c r="B26" s="100"/>
      <c r="C26" s="104">
        <v>2011</v>
      </c>
      <c r="D26" s="104">
        <v>2012</v>
      </c>
      <c r="E26" s="103" t="s">
        <v>157</v>
      </c>
      <c r="G26" s="100"/>
      <c r="H26" s="101">
        <v>2013</v>
      </c>
      <c r="I26" s="101">
        <v>2014</v>
      </c>
      <c r="J26" s="101">
        <v>2015</v>
      </c>
      <c r="K26" s="103" t="s">
        <v>214</v>
      </c>
      <c r="L26" s="103" t="s">
        <v>593</v>
      </c>
    </row>
    <row r="27" spans="2:12" ht="15" customHeight="1" x14ac:dyDescent="0.2">
      <c r="B27" s="137" t="s">
        <v>231</v>
      </c>
      <c r="C27" s="78">
        <f>C28+C29</f>
        <v>69.5</v>
      </c>
      <c r="D27" s="78">
        <f>D28+D29</f>
        <v>69.209090909090918</v>
      </c>
      <c r="E27" s="79">
        <f t="shared" ref="E27:E34" si="2">IFERROR(D27/C27-1,"-")</f>
        <v>-4.1857423152386053E-3</v>
      </c>
      <c r="G27" s="137" t="s">
        <v>231</v>
      </c>
      <c r="H27" s="78">
        <f>H28+H29+H30</f>
        <v>68.590909090909093</v>
      </c>
      <c r="I27" s="78">
        <f>I28+I29+I30</f>
        <v>66.818181818181813</v>
      </c>
      <c r="J27" s="78">
        <f>J28+J29+J30</f>
        <v>64.045454545454547</v>
      </c>
      <c r="K27" s="79">
        <f t="shared" ref="K27:L35" si="3">IFERROR(I27/H27-1,"-")</f>
        <v>-2.5844930417495138E-2</v>
      </c>
      <c r="L27" s="79">
        <f t="shared" si="3"/>
        <v>-4.1496598639455651E-2</v>
      </c>
    </row>
    <row r="28" spans="2:12" ht="15" customHeight="1" x14ac:dyDescent="0.2">
      <c r="B28" s="132" t="s">
        <v>232</v>
      </c>
      <c r="C28" s="98">
        <v>40.136363636363633</v>
      </c>
      <c r="D28" s="98">
        <v>37.754545454545458</v>
      </c>
      <c r="E28" s="99">
        <f t="shared" si="2"/>
        <v>-5.934314835787069E-2</v>
      </c>
      <c r="G28" s="132" t="s">
        <v>218</v>
      </c>
      <c r="H28" s="98">
        <f t="shared" ref="H28:J30" si="4">H7+H11</f>
        <v>31.1</v>
      </c>
      <c r="I28" s="98">
        <f t="shared" si="4"/>
        <v>30.127272727272725</v>
      </c>
      <c r="J28" s="98">
        <f t="shared" si="4"/>
        <v>28.045454545454543</v>
      </c>
      <c r="K28" s="99">
        <f t="shared" si="3"/>
        <v>-3.1277404267758047E-2</v>
      </c>
      <c r="L28" s="99">
        <f t="shared" si="3"/>
        <v>-6.9100784550392258E-2</v>
      </c>
    </row>
    <row r="29" spans="2:12" ht="15" customHeight="1" x14ac:dyDescent="0.2">
      <c r="B29" s="132" t="s">
        <v>233</v>
      </c>
      <c r="C29" s="98">
        <v>29.363636363636363</v>
      </c>
      <c r="D29" s="98">
        <v>31.454545454545457</v>
      </c>
      <c r="E29" s="99">
        <f t="shared" si="2"/>
        <v>7.1207430340557432E-2</v>
      </c>
      <c r="G29" s="132" t="s">
        <v>220</v>
      </c>
      <c r="H29" s="98">
        <f t="shared" si="4"/>
        <v>3.836363636363636</v>
      </c>
      <c r="I29" s="98">
        <f t="shared" si="4"/>
        <v>3.0272727272727273</v>
      </c>
      <c r="J29" s="98">
        <f t="shared" si="4"/>
        <v>3.081818181818182</v>
      </c>
      <c r="K29" s="99">
        <f t="shared" si="3"/>
        <v>-0.21090047393364919</v>
      </c>
      <c r="L29" s="99">
        <f t="shared" si="3"/>
        <v>1.8018018018018056E-2</v>
      </c>
    </row>
    <row r="30" spans="2:12" ht="15" customHeight="1" x14ac:dyDescent="0.2">
      <c r="B30" s="137" t="s">
        <v>225</v>
      </c>
      <c r="C30" s="78">
        <f>C31+C32+C33</f>
        <v>28.172727272727272</v>
      </c>
      <c r="D30" s="78">
        <f>D31+D32+D33</f>
        <v>29</v>
      </c>
      <c r="E30" s="79">
        <f t="shared" si="2"/>
        <v>2.9364311068086568E-2</v>
      </c>
      <c r="G30" s="132" t="s">
        <v>222</v>
      </c>
      <c r="H30" s="98">
        <f t="shared" si="4"/>
        <v>33.654545454545456</v>
      </c>
      <c r="I30" s="98">
        <f t="shared" si="4"/>
        <v>33.663636363636364</v>
      </c>
      <c r="J30" s="98">
        <f t="shared" si="4"/>
        <v>32.918181818181822</v>
      </c>
      <c r="K30" s="99">
        <f t="shared" si="3"/>
        <v>2.7012425715833288E-4</v>
      </c>
      <c r="L30" s="99">
        <f t="shared" si="3"/>
        <v>-2.2144207399405813E-2</v>
      </c>
    </row>
    <row r="31" spans="2:12" ht="15" customHeight="1" x14ac:dyDescent="0.2">
      <c r="B31" s="132" t="s">
        <v>226</v>
      </c>
      <c r="C31" s="98">
        <v>1.6454545454545455</v>
      </c>
      <c r="D31" s="98">
        <v>1.4545454545454546</v>
      </c>
      <c r="E31" s="99">
        <f t="shared" si="2"/>
        <v>-0.11602209944751385</v>
      </c>
      <c r="G31" s="137" t="s">
        <v>225</v>
      </c>
      <c r="H31" s="78">
        <f>H32+H33+H34</f>
        <v>30.163636363636364</v>
      </c>
      <c r="I31" s="78">
        <f>I32+I33+I34</f>
        <v>32.300000000000004</v>
      </c>
      <c r="J31" s="78">
        <f>J32+J33+J34</f>
        <v>34.854545454545452</v>
      </c>
      <c r="K31" s="79">
        <f t="shared" si="3"/>
        <v>7.0825798673900042E-2</v>
      </c>
      <c r="L31" s="79">
        <f t="shared" si="3"/>
        <v>7.9088094567970613E-2</v>
      </c>
    </row>
    <row r="32" spans="2:12" ht="15" customHeight="1" x14ac:dyDescent="0.2">
      <c r="B32" s="132" t="s">
        <v>227</v>
      </c>
      <c r="C32" s="98">
        <v>17.172727272727272</v>
      </c>
      <c r="D32" s="98">
        <v>18.118181818181817</v>
      </c>
      <c r="E32" s="99">
        <f t="shared" si="2"/>
        <v>5.5055584965590265E-2</v>
      </c>
      <c r="G32" s="132" t="s">
        <v>218</v>
      </c>
      <c r="H32" s="98">
        <v>0.36363636363636365</v>
      </c>
      <c r="I32" s="98">
        <v>0.30909090909090908</v>
      </c>
      <c r="J32" s="98">
        <v>0.3</v>
      </c>
      <c r="K32" s="99">
        <f t="shared" si="3"/>
        <v>-0.15000000000000002</v>
      </c>
      <c r="L32" s="99">
        <f t="shared" si="3"/>
        <v>-2.9411764705882359E-2</v>
      </c>
    </row>
    <row r="33" spans="2:12" ht="15" customHeight="1" x14ac:dyDescent="0.2">
      <c r="B33" s="132" t="s">
        <v>228</v>
      </c>
      <c r="C33" s="98">
        <v>9.3545454545454554</v>
      </c>
      <c r="D33" s="98">
        <v>9.4272727272727277</v>
      </c>
      <c r="E33" s="99">
        <f t="shared" si="2"/>
        <v>7.7745383867833251E-3</v>
      </c>
      <c r="G33" s="132" t="s">
        <v>220</v>
      </c>
      <c r="H33" s="98">
        <v>0.39090909090909093</v>
      </c>
      <c r="I33" s="98">
        <v>0.33636363636363636</v>
      </c>
      <c r="J33" s="98">
        <v>0.2181818181818182</v>
      </c>
      <c r="K33" s="99">
        <f t="shared" si="3"/>
        <v>-0.13953488372093026</v>
      </c>
      <c r="L33" s="99">
        <f t="shared" si="3"/>
        <v>-0.35135135135135132</v>
      </c>
    </row>
    <row r="34" spans="2:12" ht="15" customHeight="1" x14ac:dyDescent="0.2">
      <c r="B34" s="20" t="s">
        <v>57</v>
      </c>
      <c r="C34" s="98">
        <v>2.3272727272727272</v>
      </c>
      <c r="D34" s="98">
        <v>1.790909090909091</v>
      </c>
      <c r="E34" s="99">
        <f t="shared" si="2"/>
        <v>-0.23046874999999989</v>
      </c>
      <c r="G34" s="132" t="s">
        <v>222</v>
      </c>
      <c r="H34" s="98">
        <v>29.40909090909091</v>
      </c>
      <c r="I34" s="98">
        <v>31.654545454545456</v>
      </c>
      <c r="J34" s="98">
        <v>34.336363636363636</v>
      </c>
      <c r="K34" s="99">
        <f t="shared" si="3"/>
        <v>7.6352395672333762E-2</v>
      </c>
      <c r="L34" s="99">
        <f t="shared" si="3"/>
        <v>8.4721424468696016E-2</v>
      </c>
    </row>
    <row r="35" spans="2:12" ht="15" customHeight="1" x14ac:dyDescent="0.2">
      <c r="B35" s="21"/>
      <c r="C35" s="25"/>
      <c r="D35" s="25"/>
      <c r="E35" s="27"/>
      <c r="G35" s="20" t="s">
        <v>57</v>
      </c>
      <c r="H35" s="98">
        <v>1.2454545454545454</v>
      </c>
      <c r="I35" s="98">
        <v>0.88181818181818183</v>
      </c>
      <c r="J35" s="98">
        <v>1.0999999999999999</v>
      </c>
      <c r="K35" s="99">
        <f t="shared" si="3"/>
        <v>-0.29197080291970801</v>
      </c>
      <c r="L35" s="99">
        <f t="shared" si="3"/>
        <v>0.24742268041237092</v>
      </c>
    </row>
    <row r="36" spans="2:12" ht="18" customHeight="1" x14ac:dyDescent="0.2">
      <c r="B36" s="311" t="s">
        <v>229</v>
      </c>
      <c r="C36" s="311"/>
      <c r="D36" s="311"/>
      <c r="E36" s="311"/>
      <c r="G36" s="21"/>
      <c r="H36" s="25"/>
      <c r="I36" s="25"/>
      <c r="J36" s="25"/>
      <c r="K36" s="27"/>
      <c r="L36" s="27"/>
    </row>
    <row r="37" spans="2:12" ht="15" customHeight="1" x14ac:dyDescent="0.2">
      <c r="B37" s="325" t="s">
        <v>59</v>
      </c>
      <c r="C37" s="325"/>
      <c r="D37" s="325"/>
      <c r="E37" s="325"/>
      <c r="G37" s="311" t="s">
        <v>234</v>
      </c>
      <c r="H37" s="311"/>
      <c r="I37" s="311"/>
      <c r="J37" s="311"/>
      <c r="K37" s="311"/>
      <c r="L37" s="311"/>
    </row>
    <row r="38" spans="2:12" x14ac:dyDescent="0.2">
      <c r="G38" s="325" t="s">
        <v>59</v>
      </c>
      <c r="H38" s="325"/>
      <c r="I38" s="325"/>
      <c r="J38" s="325"/>
      <c r="K38" s="325"/>
      <c r="L38" s="325"/>
    </row>
    <row r="41" spans="2:12" ht="42" customHeight="1" thickBot="1" x14ac:dyDescent="0.4">
      <c r="B41" s="312" t="s">
        <v>618</v>
      </c>
      <c r="C41" s="312"/>
      <c r="D41" s="312"/>
      <c r="E41" s="312"/>
      <c r="F41" s="140"/>
      <c r="G41" s="312" t="s">
        <v>618</v>
      </c>
      <c r="H41" s="312"/>
      <c r="I41" s="312"/>
      <c r="J41" s="312"/>
      <c r="K41" s="312"/>
      <c r="L41" s="312"/>
    </row>
    <row r="42" spans="2:12" ht="6" customHeight="1" x14ac:dyDescent="0.2">
      <c r="B42" s="41"/>
      <c r="C42" s="42"/>
      <c r="D42" s="42"/>
      <c r="E42" s="43"/>
      <c r="G42" s="41"/>
      <c r="H42" s="42"/>
      <c r="I42" s="42"/>
      <c r="J42" s="42"/>
      <c r="K42" s="43"/>
      <c r="L42" s="43"/>
    </row>
    <row r="43" spans="2:12" ht="38.25" customHeight="1" x14ac:dyDescent="0.2">
      <c r="B43" s="100"/>
      <c r="C43" s="104">
        <v>2011</v>
      </c>
      <c r="D43" s="104">
        <v>2012</v>
      </c>
      <c r="E43" s="103" t="s">
        <v>157</v>
      </c>
      <c r="G43" s="100"/>
      <c r="H43" s="101">
        <v>2013</v>
      </c>
      <c r="I43" s="101">
        <v>2014</v>
      </c>
      <c r="J43" s="101">
        <v>2015</v>
      </c>
      <c r="K43" s="103" t="s">
        <v>214</v>
      </c>
      <c r="L43" s="103" t="s">
        <v>593</v>
      </c>
    </row>
    <row r="44" spans="2:12" x14ac:dyDescent="0.2">
      <c r="B44" s="132" t="s">
        <v>222</v>
      </c>
      <c r="C44" s="98">
        <f>C29+C32+C33</f>
        <v>55.890909090909091</v>
      </c>
      <c r="D44" s="98">
        <f>D29+D32+D33</f>
        <v>59.000000000000007</v>
      </c>
      <c r="E44" s="99">
        <f>IFERROR(D44/C44-1,"-")</f>
        <v>5.5627846454131546E-2</v>
      </c>
      <c r="G44" s="132" t="s">
        <v>222</v>
      </c>
      <c r="H44" s="98">
        <f>H30+H34</f>
        <v>63.063636363636363</v>
      </c>
      <c r="I44" s="98">
        <f>I30+I34</f>
        <v>65.318181818181813</v>
      </c>
      <c r="J44" s="98">
        <f>J30+J34</f>
        <v>67.25454545454545</v>
      </c>
      <c r="K44" s="99">
        <f t="shared" ref="K44:L46" si="5">IFERROR(I44/H44-1,"-")</f>
        <v>3.5750324347700646E-2</v>
      </c>
      <c r="L44" s="99">
        <f t="shared" si="5"/>
        <v>2.9645093945720236E-2</v>
      </c>
    </row>
    <row r="45" spans="2:12" ht="25.5" x14ac:dyDescent="0.2">
      <c r="B45" s="132" t="s">
        <v>235</v>
      </c>
      <c r="C45" s="98">
        <f>C28+C31</f>
        <v>41.781818181818181</v>
      </c>
      <c r="D45" s="98">
        <f>D28+D31</f>
        <v>39.209090909090911</v>
      </c>
      <c r="E45" s="99">
        <f>IFERROR(D45/C45-1,"-")</f>
        <v>-6.1575282854656188E-2</v>
      </c>
      <c r="G45" s="132" t="s">
        <v>235</v>
      </c>
      <c r="H45" s="98">
        <f>H28+H32+H29+H33</f>
        <v>35.690909090909088</v>
      </c>
      <c r="I45" s="98">
        <f>I28+I32+I29+I33</f>
        <v>33.799999999999997</v>
      </c>
      <c r="J45" s="98">
        <f>J28+J32+J29+J33</f>
        <v>31.645454545454545</v>
      </c>
      <c r="K45" s="99">
        <f t="shared" si="5"/>
        <v>-5.2980132450331174E-2</v>
      </c>
      <c r="L45" s="99">
        <f t="shared" si="5"/>
        <v>-6.3743948359332947E-2</v>
      </c>
    </row>
    <row r="46" spans="2:12" x14ac:dyDescent="0.2">
      <c r="B46" s="20" t="s">
        <v>57</v>
      </c>
      <c r="C46" s="98">
        <v>2.3272727272727272</v>
      </c>
      <c r="D46" s="98">
        <v>1.790909090909091</v>
      </c>
      <c r="E46" s="99">
        <f>IFERROR(D46/C46-1,"-")</f>
        <v>-0.23046874999999989</v>
      </c>
      <c r="G46" s="20" t="s">
        <v>57</v>
      </c>
      <c r="H46" s="98">
        <v>1.2454545454545454</v>
      </c>
      <c r="I46" s="98">
        <v>0.88181818181818183</v>
      </c>
      <c r="J46" s="98">
        <v>1.0999999999999999</v>
      </c>
      <c r="K46" s="99">
        <f t="shared" si="5"/>
        <v>-0.29197080291970801</v>
      </c>
      <c r="L46" s="99">
        <f t="shared" si="5"/>
        <v>0.24742268041237092</v>
      </c>
    </row>
    <row r="47" spans="2:12" ht="6" customHeight="1" x14ac:dyDescent="0.2">
      <c r="B47" s="21"/>
      <c r="C47" s="25"/>
      <c r="D47" s="25"/>
      <c r="E47" s="27"/>
      <c r="G47" s="21"/>
      <c r="H47" s="25"/>
      <c r="I47" s="25"/>
      <c r="J47" s="25"/>
      <c r="K47" s="27"/>
      <c r="L47" s="27"/>
    </row>
    <row r="48" spans="2:12" ht="35.25" customHeight="1" x14ac:dyDescent="0.2">
      <c r="B48" s="311" t="s">
        <v>236</v>
      </c>
      <c r="C48" s="311"/>
      <c r="D48" s="311"/>
      <c r="E48" s="311"/>
      <c r="G48" s="311" t="s">
        <v>230</v>
      </c>
      <c r="H48" s="311"/>
      <c r="I48" s="311"/>
      <c r="J48" s="311"/>
      <c r="K48" s="311"/>
      <c r="L48" s="311"/>
    </row>
    <row r="78" spans="2:5" x14ac:dyDescent="0.2">
      <c r="B78" s="10"/>
      <c r="C78" s="10"/>
      <c r="D78" s="10"/>
      <c r="E78" s="10"/>
    </row>
    <row r="79" spans="2:5" x14ac:dyDescent="0.2">
      <c r="B79" s="10"/>
      <c r="C79" s="10"/>
      <c r="D79" s="10"/>
      <c r="E79" s="10"/>
    </row>
    <row r="80" spans="2:5" x14ac:dyDescent="0.2">
      <c r="B80" s="10"/>
      <c r="C80" s="10"/>
      <c r="D80" s="10"/>
      <c r="E80" s="10"/>
    </row>
    <row r="81" spans="2:5" x14ac:dyDescent="0.2">
      <c r="B81" s="10"/>
      <c r="C81" s="10"/>
      <c r="D81" s="10"/>
      <c r="E81" s="10"/>
    </row>
  </sheetData>
  <mergeCells count="15">
    <mergeCell ref="B48:E48"/>
    <mergeCell ref="G48:L48"/>
    <mergeCell ref="B36:E36"/>
    <mergeCell ref="B37:E37"/>
    <mergeCell ref="G37:L37"/>
    <mergeCell ref="G38:L38"/>
    <mergeCell ref="B41:E41"/>
    <mergeCell ref="G41:L41"/>
    <mergeCell ref="B24:E24"/>
    <mergeCell ref="G24:L24"/>
    <mergeCell ref="B3:E3"/>
    <mergeCell ref="G3:L3"/>
    <mergeCell ref="B18:E18"/>
    <mergeCell ref="B19:E19"/>
    <mergeCell ref="G20:L20"/>
  </mergeCells>
  <printOptions horizontalCentered="1" verticalCentered="1"/>
  <pageMargins left="3.937007874015748E-2" right="3.937007874015748E-2" top="0.74803149606299213" bottom="0.35433070866141736" header="0.11811023622047245" footer="0.11811023622047245"/>
  <pageSetup paperSize="9" scale="89"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pageSetUpPr fitToPage="1"/>
  </sheetPr>
  <dimension ref="A1:O112"/>
  <sheetViews>
    <sheetView showGridLines="0" zoomScaleNormal="100" workbookViewId="0"/>
  </sheetViews>
  <sheetFormatPr baseColWidth="10" defaultColWidth="9.42578125" defaultRowHeight="12.75" x14ac:dyDescent="0.2"/>
  <cols>
    <col min="1" max="1" width="16.28515625" customWidth="1"/>
    <col min="2" max="2" width="38.7109375" customWidth="1"/>
    <col min="3" max="5" width="12.7109375" customWidth="1"/>
    <col min="6" max="6" width="7.7109375" customWidth="1"/>
    <col min="7" max="7" width="38.7109375" customWidth="1"/>
    <col min="8" max="10" width="12.7109375" customWidth="1"/>
    <col min="11" max="11" width="10.85546875" customWidth="1"/>
    <col min="12" max="12" width="9.85546875" customWidth="1"/>
  </cols>
  <sheetData>
    <row r="1" spans="1:15" x14ac:dyDescent="0.2">
      <c r="A1" s="10"/>
    </row>
    <row r="2" spans="1:15" ht="77.25" customHeight="1" x14ac:dyDescent="0.2"/>
    <row r="3" spans="1:15" ht="21.75" customHeight="1" thickBot="1" x14ac:dyDescent="0.4">
      <c r="B3" s="312" t="s">
        <v>619</v>
      </c>
      <c r="C3" s="312"/>
      <c r="D3" s="312"/>
      <c r="E3" s="312"/>
      <c r="G3" s="312" t="s">
        <v>619</v>
      </c>
      <c r="H3" s="312"/>
      <c r="I3" s="312"/>
      <c r="J3" s="312"/>
      <c r="K3" s="312"/>
      <c r="L3" s="312"/>
    </row>
    <row r="4" spans="1:15" s="11" customFormat="1" ht="6" customHeight="1" x14ac:dyDescent="0.2">
      <c r="B4" s="41"/>
      <c r="C4" s="42"/>
      <c r="D4" s="42"/>
      <c r="E4" s="43"/>
      <c r="G4" s="41"/>
      <c r="H4" s="42"/>
      <c r="I4" s="42"/>
      <c r="J4" s="42"/>
      <c r="K4" s="43"/>
      <c r="L4" s="43"/>
    </row>
    <row r="5" spans="1:15" ht="39.75" customHeight="1" x14ac:dyDescent="0.2">
      <c r="B5" s="100"/>
      <c r="C5" s="104">
        <v>2011</v>
      </c>
      <c r="D5" s="104">
        <v>2012</v>
      </c>
      <c r="E5" s="103" t="s">
        <v>157</v>
      </c>
      <c r="G5" s="100"/>
      <c r="H5" s="101">
        <v>2013</v>
      </c>
      <c r="I5" s="101">
        <v>2014</v>
      </c>
      <c r="J5" s="101">
        <v>2015</v>
      </c>
      <c r="K5" s="103" t="s">
        <v>214</v>
      </c>
      <c r="L5" s="103" t="s">
        <v>593</v>
      </c>
      <c r="M5" s="21"/>
    </row>
    <row r="6" spans="1:15" ht="15" customHeight="1" x14ac:dyDescent="0.2">
      <c r="B6" s="137" t="s">
        <v>216</v>
      </c>
      <c r="C6" s="78">
        <f>C7+C8</f>
        <v>24.772727272727273</v>
      </c>
      <c r="D6" s="78">
        <f>D7+D8</f>
        <v>24.172727272727272</v>
      </c>
      <c r="E6" s="79">
        <f t="shared" ref="E6:E23" si="0">IFERROR(D6/C6-1,"-")</f>
        <v>-2.4220183486238556E-2</v>
      </c>
      <c r="G6" s="137" t="s">
        <v>216</v>
      </c>
      <c r="H6" s="78">
        <f>H7+H8+H9</f>
        <v>41.454545454545453</v>
      </c>
      <c r="I6" s="78">
        <f>I7+I8+I9</f>
        <v>33.336363636363636</v>
      </c>
      <c r="J6" s="78">
        <f>J7+J8+J9</f>
        <v>31.945454545454545</v>
      </c>
      <c r="K6" s="79">
        <f t="shared" ref="K6:L22" si="1">IFERROR(I6/H6-1,"-")</f>
        <v>-0.1958333333333333</v>
      </c>
      <c r="L6" s="79">
        <f t="shared" si="1"/>
        <v>-4.1723479683665077E-2</v>
      </c>
    </row>
    <row r="7" spans="1:15" ht="15" customHeight="1" x14ac:dyDescent="0.2">
      <c r="B7" s="132" t="s">
        <v>237</v>
      </c>
      <c r="C7" s="98">
        <v>6.6818181818181817</v>
      </c>
      <c r="D7" s="98">
        <v>6.2181818181818178</v>
      </c>
      <c r="E7" s="99">
        <f t="shared" si="0"/>
        <v>-6.9387755102040871E-2</v>
      </c>
      <c r="G7" s="132" t="s">
        <v>218</v>
      </c>
      <c r="H7" s="98">
        <v>11.663636363636364</v>
      </c>
      <c r="I7" s="98">
        <v>9.3090909090909086</v>
      </c>
      <c r="J7" s="98">
        <v>7.7</v>
      </c>
      <c r="K7" s="99">
        <f t="shared" si="1"/>
        <v>-0.20187061574434928</v>
      </c>
      <c r="L7" s="99">
        <f t="shared" si="1"/>
        <v>-0.17285156249999989</v>
      </c>
    </row>
    <row r="8" spans="1:15" ht="15" customHeight="1" x14ac:dyDescent="0.2">
      <c r="B8" s="132" t="s">
        <v>238</v>
      </c>
      <c r="C8" s="98">
        <v>18.09090909090909</v>
      </c>
      <c r="D8" s="98">
        <v>17.954545454545453</v>
      </c>
      <c r="E8" s="99">
        <f t="shared" si="0"/>
        <v>-7.5376884422110324E-3</v>
      </c>
      <c r="G8" s="132" t="s">
        <v>220</v>
      </c>
      <c r="H8" s="98">
        <v>2.3818181818181818</v>
      </c>
      <c r="I8" s="98">
        <v>1.4636363636363636</v>
      </c>
      <c r="J8" s="98">
        <v>1.6181818181818182</v>
      </c>
      <c r="K8" s="99">
        <f t="shared" si="1"/>
        <v>-0.3854961832061069</v>
      </c>
      <c r="L8" s="99">
        <f t="shared" si="1"/>
        <v>0.10559006211180133</v>
      </c>
      <c r="N8" s="54"/>
    </row>
    <row r="9" spans="1:15" ht="15" customHeight="1" x14ac:dyDescent="0.2">
      <c r="B9" s="137" t="s">
        <v>221</v>
      </c>
      <c r="C9" s="78">
        <f>C10+C11</f>
        <v>42.654545454545456</v>
      </c>
      <c r="D9" s="78">
        <f>D10+D11</f>
        <v>44.145454545454541</v>
      </c>
      <c r="E9" s="79">
        <f t="shared" si="0"/>
        <v>3.4953111679454141E-2</v>
      </c>
      <c r="G9" s="132" t="s">
        <v>222</v>
      </c>
      <c r="H9" s="98">
        <v>27.40909090909091</v>
      </c>
      <c r="I9" s="98">
        <v>22.563636363636363</v>
      </c>
      <c r="J9" s="98">
        <v>22.627272727272725</v>
      </c>
      <c r="K9" s="99">
        <f t="shared" si="1"/>
        <v>-0.17678275290215595</v>
      </c>
      <c r="L9" s="99">
        <f t="shared" si="1"/>
        <v>2.8203062046736616E-3</v>
      </c>
      <c r="N9" s="54"/>
    </row>
    <row r="10" spans="1:15" ht="15" customHeight="1" x14ac:dyDescent="0.2">
      <c r="B10" s="132" t="s">
        <v>239</v>
      </c>
      <c r="C10" s="98">
        <v>31.172727272727272</v>
      </c>
      <c r="D10" s="98">
        <v>29.318181818181817</v>
      </c>
      <c r="E10" s="99">
        <f t="shared" si="0"/>
        <v>-5.9492563429571321E-2</v>
      </c>
      <c r="G10" s="137" t="s">
        <v>221</v>
      </c>
      <c r="H10" s="78">
        <f>H11+H12+H13</f>
        <v>29.027272727272724</v>
      </c>
      <c r="I10" s="78">
        <f>I11+I12+I13</f>
        <v>36.954545454545453</v>
      </c>
      <c r="J10" s="78">
        <f>J11+J12+J13</f>
        <v>35.81818181818182</v>
      </c>
      <c r="K10" s="79">
        <f t="shared" si="1"/>
        <v>0.27309740056373322</v>
      </c>
      <c r="L10" s="79">
        <f t="shared" si="1"/>
        <v>-3.0750307503074947E-2</v>
      </c>
      <c r="N10" s="54"/>
      <c r="O10" s="54"/>
    </row>
    <row r="11" spans="1:15" ht="15" customHeight="1" x14ac:dyDescent="0.2">
      <c r="B11" s="132" t="s">
        <v>240</v>
      </c>
      <c r="C11" s="98">
        <v>11.481818181818182</v>
      </c>
      <c r="D11" s="98">
        <v>14.827272727272728</v>
      </c>
      <c r="E11" s="99">
        <f t="shared" si="0"/>
        <v>0.29136975455265235</v>
      </c>
      <c r="G11" s="132" t="s">
        <v>218</v>
      </c>
      <c r="H11" s="98">
        <v>18.59090909090909</v>
      </c>
      <c r="I11" s="98">
        <v>19.736363636363638</v>
      </c>
      <c r="J11" s="98">
        <v>19.690909090909091</v>
      </c>
      <c r="K11" s="99">
        <f t="shared" si="1"/>
        <v>6.1613691931540426E-2</v>
      </c>
      <c r="L11" s="99">
        <f t="shared" si="1"/>
        <v>-2.3030861354215171E-3</v>
      </c>
      <c r="N11" s="54"/>
      <c r="O11" s="54"/>
    </row>
    <row r="12" spans="1:15" ht="15" customHeight="1" x14ac:dyDescent="0.2">
      <c r="B12" s="137" t="s">
        <v>241</v>
      </c>
      <c r="C12" s="78">
        <f>C13+C14+C15</f>
        <v>12.881818181818183</v>
      </c>
      <c r="D12" s="78">
        <f>D13+D14+D15</f>
        <v>12.590909090909092</v>
      </c>
      <c r="E12" s="79">
        <f t="shared" si="0"/>
        <v>-2.2582921665490474E-2</v>
      </c>
      <c r="G12" s="132" t="s">
        <v>220</v>
      </c>
      <c r="H12" s="98">
        <v>0.92727272727272725</v>
      </c>
      <c r="I12" s="98">
        <v>1.2454545454545454</v>
      </c>
      <c r="J12" s="98">
        <v>1.1636363636363636</v>
      </c>
      <c r="K12" s="99">
        <f t="shared" si="1"/>
        <v>0.34313725490196068</v>
      </c>
      <c r="L12" s="99">
        <f t="shared" si="1"/>
        <v>-6.5693430656934337E-2</v>
      </c>
      <c r="N12" s="54"/>
      <c r="O12" s="54"/>
    </row>
    <row r="13" spans="1:15" ht="15" customHeight="1" x14ac:dyDescent="0.2">
      <c r="B13" s="132" t="s">
        <v>242</v>
      </c>
      <c r="C13" s="98">
        <v>2.709090909090909</v>
      </c>
      <c r="D13" s="98">
        <v>2.4545454545454546</v>
      </c>
      <c r="E13" s="99">
        <f t="shared" si="0"/>
        <v>-9.3959731543624136E-2</v>
      </c>
      <c r="G13" s="132" t="s">
        <v>222</v>
      </c>
      <c r="H13" s="98">
        <v>9.5090909090909097</v>
      </c>
      <c r="I13" s="98">
        <v>15.972727272727273</v>
      </c>
      <c r="J13" s="98">
        <v>14.963636363636363</v>
      </c>
      <c r="K13" s="99">
        <f t="shared" si="1"/>
        <v>0.67973231357552577</v>
      </c>
      <c r="L13" s="99">
        <f t="shared" si="1"/>
        <v>-6.3175867956744458E-2</v>
      </c>
      <c r="N13" s="54"/>
      <c r="O13" s="54"/>
    </row>
    <row r="14" spans="1:15" ht="15" customHeight="1" x14ac:dyDescent="0.2">
      <c r="B14" s="132" t="s">
        <v>243</v>
      </c>
      <c r="C14" s="98">
        <v>6.6727272727272728</v>
      </c>
      <c r="D14" s="98">
        <v>6.4272727272727277</v>
      </c>
      <c r="E14" s="99">
        <f t="shared" si="0"/>
        <v>-3.6784741144414101E-2</v>
      </c>
      <c r="G14" s="137" t="s">
        <v>244</v>
      </c>
      <c r="H14" s="78">
        <f>H15+H16</f>
        <v>12.572727272727272</v>
      </c>
      <c r="I14" s="78">
        <f>I15+I16</f>
        <v>12.927272727272728</v>
      </c>
      <c r="J14" s="78">
        <f>J15+J16</f>
        <v>15.50909090909091</v>
      </c>
      <c r="K14" s="79">
        <f t="shared" si="1"/>
        <v>2.8199566160520773E-2</v>
      </c>
      <c r="L14" s="79">
        <f t="shared" si="1"/>
        <v>0.19971870604782005</v>
      </c>
      <c r="N14" s="54"/>
      <c r="O14" s="54"/>
    </row>
    <row r="15" spans="1:15" ht="15" customHeight="1" x14ac:dyDescent="0.2">
      <c r="B15" s="132" t="s">
        <v>245</v>
      </c>
      <c r="C15" s="98">
        <v>3.5</v>
      </c>
      <c r="D15" s="98">
        <v>3.709090909090909</v>
      </c>
      <c r="E15" s="99">
        <f t="shared" si="0"/>
        <v>5.9740259740259649E-2</v>
      </c>
      <c r="G15" s="132" t="s">
        <v>220</v>
      </c>
      <c r="H15" s="98">
        <v>1.4636363636363636</v>
      </c>
      <c r="I15" s="98">
        <v>1.3636363636363635</v>
      </c>
      <c r="J15" s="98">
        <v>1.5454545454545454</v>
      </c>
      <c r="K15" s="99">
        <f t="shared" si="1"/>
        <v>-6.8322981366459645E-2</v>
      </c>
      <c r="L15" s="99">
        <f t="shared" si="1"/>
        <v>0.1333333333333333</v>
      </c>
      <c r="N15" s="54"/>
      <c r="O15" s="54"/>
    </row>
    <row r="16" spans="1:15" ht="15" customHeight="1" x14ac:dyDescent="0.2">
      <c r="B16" s="20" t="s">
        <v>164</v>
      </c>
      <c r="C16" s="141">
        <v>8.163636363636364</v>
      </c>
      <c r="D16" s="141">
        <v>8.2727272727272734</v>
      </c>
      <c r="E16" s="142">
        <f t="shared" si="0"/>
        <v>1.3363028953229383E-2</v>
      </c>
      <c r="G16" s="132" t="s">
        <v>222</v>
      </c>
      <c r="H16" s="98">
        <v>11.109090909090909</v>
      </c>
      <c r="I16" s="98">
        <v>11.563636363636364</v>
      </c>
      <c r="J16" s="98">
        <v>13.963636363636365</v>
      </c>
      <c r="K16" s="99">
        <f t="shared" si="1"/>
        <v>4.0916530278232388E-2</v>
      </c>
      <c r="L16" s="99">
        <f t="shared" si="1"/>
        <v>0.20754716981132071</v>
      </c>
      <c r="N16" s="54"/>
      <c r="O16" s="54"/>
    </row>
    <row r="17" spans="2:15" ht="15" customHeight="1" x14ac:dyDescent="0.2">
      <c r="B17" s="20" t="s">
        <v>246</v>
      </c>
      <c r="C17" s="141">
        <v>5.7545454545454549</v>
      </c>
      <c r="D17" s="141">
        <v>5.5454545454545459</v>
      </c>
      <c r="E17" s="142">
        <f t="shared" si="0"/>
        <v>-3.6334913112164302E-2</v>
      </c>
      <c r="G17" s="20" t="s">
        <v>164</v>
      </c>
      <c r="H17" s="98">
        <v>7.372727272727273</v>
      </c>
      <c r="I17" s="98">
        <v>6.709090909090909</v>
      </c>
      <c r="J17" s="98">
        <v>6.7909090909090901</v>
      </c>
      <c r="K17" s="99">
        <f t="shared" si="1"/>
        <v>-9.0012330456226919E-2</v>
      </c>
      <c r="L17" s="99">
        <f t="shared" si="1"/>
        <v>1.2195121951219301E-2</v>
      </c>
      <c r="N17" s="54"/>
      <c r="O17" s="54"/>
    </row>
    <row r="18" spans="2:15" ht="15" customHeight="1" x14ac:dyDescent="0.2">
      <c r="B18" s="20" t="s">
        <v>247</v>
      </c>
      <c r="C18" s="141">
        <v>2.290909090909091</v>
      </c>
      <c r="D18" s="141">
        <v>2.4</v>
      </c>
      <c r="E18" s="142">
        <f t="shared" si="0"/>
        <v>4.761904761904745E-2</v>
      </c>
      <c r="G18" s="20" t="s">
        <v>248</v>
      </c>
      <c r="H18" s="98">
        <v>5.5545454545454547</v>
      </c>
      <c r="I18" s="98">
        <v>5.9909090909090912</v>
      </c>
      <c r="J18" s="98">
        <v>5.8454545454545457</v>
      </c>
      <c r="K18" s="99">
        <f t="shared" si="1"/>
        <v>7.8559738134206247E-2</v>
      </c>
      <c r="L18" s="99">
        <f t="shared" si="1"/>
        <v>-2.427921092564489E-2</v>
      </c>
      <c r="N18" s="54"/>
      <c r="O18" s="54"/>
    </row>
    <row r="19" spans="2:15" ht="15" customHeight="1" x14ac:dyDescent="0.2">
      <c r="B19" s="20" t="s">
        <v>249</v>
      </c>
      <c r="C19" s="141">
        <v>0.79090909090909089</v>
      </c>
      <c r="D19" s="141">
        <v>0.89090909090909087</v>
      </c>
      <c r="E19" s="142">
        <f t="shared" si="0"/>
        <v>0.12643678160919536</v>
      </c>
      <c r="G19" s="20" t="s">
        <v>250</v>
      </c>
      <c r="H19" s="98">
        <v>2.1090909090909089</v>
      </c>
      <c r="I19" s="98">
        <v>2.5090909090909093</v>
      </c>
      <c r="J19" s="98">
        <v>2.4727272727272727</v>
      </c>
      <c r="K19" s="99">
        <f t="shared" si="1"/>
        <v>0.18965517241379337</v>
      </c>
      <c r="L19" s="99">
        <f t="shared" si="1"/>
        <v>-1.449275362318847E-2</v>
      </c>
      <c r="N19" s="54"/>
      <c r="O19" s="54"/>
    </row>
    <row r="20" spans="2:15" ht="15" customHeight="1" x14ac:dyDescent="0.2">
      <c r="B20" s="20" t="s">
        <v>251</v>
      </c>
      <c r="C20" s="141">
        <v>0.6454545454545455</v>
      </c>
      <c r="D20" s="141">
        <v>0.53636363636363638</v>
      </c>
      <c r="E20" s="142">
        <f t="shared" si="0"/>
        <v>-0.16901408450704225</v>
      </c>
      <c r="G20" s="20" t="s">
        <v>252</v>
      </c>
      <c r="H20" s="98">
        <v>0.84545454545454546</v>
      </c>
      <c r="I20" s="98">
        <v>0.55454545454545456</v>
      </c>
      <c r="J20" s="98">
        <v>0.61818181818181817</v>
      </c>
      <c r="K20" s="99">
        <f t="shared" si="1"/>
        <v>-0.34408602150537637</v>
      </c>
      <c r="L20" s="99">
        <f t="shared" si="1"/>
        <v>0.11475409836065564</v>
      </c>
      <c r="N20" s="54"/>
      <c r="O20" s="54"/>
    </row>
    <row r="21" spans="2:15" ht="15" customHeight="1" x14ac:dyDescent="0.2">
      <c r="B21" s="20" t="s">
        <v>253</v>
      </c>
      <c r="C21" s="141">
        <v>0.45454545454545453</v>
      </c>
      <c r="D21" s="141">
        <v>0.27272727272727271</v>
      </c>
      <c r="E21" s="142">
        <f t="shared" si="0"/>
        <v>-0.4</v>
      </c>
      <c r="G21" s="20" t="s">
        <v>254</v>
      </c>
      <c r="H21" s="98">
        <v>0.49090909090909091</v>
      </c>
      <c r="I21" s="98">
        <v>0.34545454545454546</v>
      </c>
      <c r="J21" s="98">
        <v>0.3</v>
      </c>
      <c r="K21" s="99">
        <f t="shared" si="1"/>
        <v>-0.29629629629629628</v>
      </c>
      <c r="L21" s="99">
        <f t="shared" si="1"/>
        <v>-0.13157894736842113</v>
      </c>
      <c r="N21" s="54"/>
      <c r="O21" s="54"/>
    </row>
    <row r="22" spans="2:15" ht="15" customHeight="1" x14ac:dyDescent="0.2">
      <c r="B22" s="20" t="s">
        <v>255</v>
      </c>
      <c r="C22" s="141">
        <v>7.2727272727272724E-2</v>
      </c>
      <c r="D22" s="141">
        <v>1.8181818181818181E-2</v>
      </c>
      <c r="E22" s="142">
        <f t="shared" si="0"/>
        <v>-0.75</v>
      </c>
      <c r="G22" s="20" t="s">
        <v>256</v>
      </c>
      <c r="H22" s="98">
        <v>0.17272727272727273</v>
      </c>
      <c r="I22" s="98">
        <v>0.15454545454545454</v>
      </c>
      <c r="J22" s="98">
        <v>0.1090909090909091</v>
      </c>
      <c r="K22" s="99">
        <f t="shared" si="1"/>
        <v>-0.10526315789473684</v>
      </c>
      <c r="L22" s="99">
        <f t="shared" si="1"/>
        <v>-0.29411764705882348</v>
      </c>
      <c r="N22" s="54"/>
      <c r="O22" s="54"/>
    </row>
    <row r="23" spans="2:15" ht="15" customHeight="1" x14ac:dyDescent="0.2">
      <c r="B23" s="20" t="s">
        <v>57</v>
      </c>
      <c r="C23" s="141">
        <v>1.5181818181818181</v>
      </c>
      <c r="D23" s="141">
        <v>1.1545454545454545</v>
      </c>
      <c r="E23" s="142">
        <f t="shared" si="0"/>
        <v>-0.23952095808383234</v>
      </c>
      <c r="G23" s="20" t="s">
        <v>255</v>
      </c>
      <c r="H23" s="98">
        <v>0</v>
      </c>
      <c r="I23" s="98">
        <v>0</v>
      </c>
      <c r="J23" s="98">
        <v>0</v>
      </c>
      <c r="K23" s="99" t="str">
        <f>IFERROR(I23/H23-1,"-")</f>
        <v>-</v>
      </c>
      <c r="L23" s="99" t="str">
        <f>IFERROR(J23/I23-1,"-")</f>
        <v>-</v>
      </c>
      <c r="N23" s="54"/>
      <c r="O23" s="54"/>
    </row>
    <row r="24" spans="2:15" ht="15" customHeight="1" x14ac:dyDescent="0.2">
      <c r="B24" s="21"/>
      <c r="C24" s="25"/>
      <c r="D24" s="25"/>
      <c r="E24" s="27"/>
      <c r="G24" s="20" t="s">
        <v>57</v>
      </c>
      <c r="H24" s="98">
        <v>0.4</v>
      </c>
      <c r="I24" s="98">
        <v>0.51818181818181819</v>
      </c>
      <c r="J24" s="98">
        <v>0.59090909090909094</v>
      </c>
      <c r="K24" s="99">
        <f>IFERROR(I24/H24-1,"-")</f>
        <v>0.29545454545454541</v>
      </c>
      <c r="L24" s="99">
        <f>IFERROR(J24/I24-1,"-")</f>
        <v>0.14035087719298245</v>
      </c>
      <c r="O24" s="54"/>
    </row>
    <row r="25" spans="2:15" ht="15" customHeight="1" x14ac:dyDescent="0.2">
      <c r="B25" s="311" t="s">
        <v>229</v>
      </c>
      <c r="C25" s="311"/>
      <c r="D25" s="311"/>
      <c r="E25" s="311"/>
      <c r="G25" s="21"/>
      <c r="H25" s="25"/>
      <c r="I25" s="25"/>
      <c r="J25" s="25"/>
      <c r="K25" s="27"/>
      <c r="L25" s="27"/>
      <c r="O25" s="54"/>
    </row>
    <row r="26" spans="2:15" ht="10.5" customHeight="1" x14ac:dyDescent="0.2">
      <c r="B26" s="325" t="s">
        <v>59</v>
      </c>
      <c r="C26" s="325"/>
      <c r="D26" s="325"/>
      <c r="E26" s="325"/>
      <c r="G26" s="311" t="s">
        <v>234</v>
      </c>
      <c r="H26" s="311"/>
      <c r="I26" s="311"/>
      <c r="J26" s="311"/>
      <c r="K26" s="311"/>
      <c r="L26" s="311"/>
    </row>
    <row r="27" spans="2:15" x14ac:dyDescent="0.2">
      <c r="B27" s="28"/>
      <c r="C27" s="28"/>
      <c r="D27" s="28"/>
      <c r="E27" s="28"/>
      <c r="G27" s="325" t="s">
        <v>59</v>
      </c>
      <c r="H27" s="325"/>
      <c r="I27" s="325"/>
      <c r="J27" s="325"/>
      <c r="K27" s="325"/>
      <c r="L27" s="325"/>
    </row>
    <row r="28" spans="2:15" ht="6" customHeight="1" x14ac:dyDescent="0.2">
      <c r="B28" s="28"/>
      <c r="C28" s="28"/>
      <c r="D28" s="28"/>
      <c r="E28" s="28"/>
      <c r="G28" s="28"/>
      <c r="H28" s="28"/>
      <c r="I28" s="28"/>
      <c r="J28" s="28"/>
      <c r="K28" s="28"/>
      <c r="L28" s="28"/>
    </row>
    <row r="29" spans="2:15" x14ac:dyDescent="0.2">
      <c r="B29" s="28"/>
      <c r="C29" s="28"/>
      <c r="D29" s="28"/>
      <c r="E29" s="28"/>
      <c r="G29" s="28"/>
      <c r="H29" s="28"/>
      <c r="I29" s="28"/>
      <c r="J29" s="28"/>
      <c r="K29" s="28"/>
      <c r="L29" s="28"/>
    </row>
    <row r="30" spans="2:15" ht="24" customHeight="1" thickBot="1" x14ac:dyDescent="0.4">
      <c r="B30" s="312" t="s">
        <v>619</v>
      </c>
      <c r="C30" s="312"/>
      <c r="D30" s="312"/>
      <c r="E30" s="312"/>
      <c r="G30" s="312" t="s">
        <v>619</v>
      </c>
      <c r="H30" s="312"/>
      <c r="I30" s="312"/>
      <c r="J30" s="312"/>
      <c r="K30" s="312"/>
      <c r="L30" s="312"/>
    </row>
    <row r="31" spans="2:15" ht="15" customHeight="1" x14ac:dyDescent="0.2">
      <c r="B31" s="41"/>
      <c r="C31" s="42"/>
      <c r="D31" s="42"/>
      <c r="E31" s="43"/>
      <c r="G31" s="41"/>
      <c r="H31" s="42"/>
      <c r="I31" s="42"/>
      <c r="J31" s="42"/>
      <c r="K31" s="43"/>
      <c r="L31" s="43"/>
    </row>
    <row r="32" spans="2:15" ht="42.75" customHeight="1" x14ac:dyDescent="0.2">
      <c r="B32" s="100"/>
      <c r="C32" s="104">
        <v>2011</v>
      </c>
      <c r="D32" s="104">
        <v>2012</v>
      </c>
      <c r="E32" s="103" t="s">
        <v>157</v>
      </c>
      <c r="G32" s="100"/>
      <c r="H32" s="101">
        <v>2013</v>
      </c>
      <c r="I32" s="101">
        <v>2014</v>
      </c>
      <c r="J32" s="101">
        <v>2015</v>
      </c>
      <c r="K32" s="103" t="s">
        <v>214</v>
      </c>
      <c r="L32" s="103" t="s">
        <v>593</v>
      </c>
    </row>
    <row r="33" spans="2:12" ht="15" customHeight="1" x14ac:dyDescent="0.2">
      <c r="B33" s="137" t="s">
        <v>231</v>
      </c>
      <c r="C33" s="78">
        <f>C34+C35</f>
        <v>67.427272727272722</v>
      </c>
      <c r="D33" s="78">
        <f>D34+D35</f>
        <v>68.318181818181813</v>
      </c>
      <c r="E33" s="79">
        <f t="shared" ref="E33:E48" si="2">IFERROR(D33/C33-1,"-")</f>
        <v>1.3212889308345632E-2</v>
      </c>
      <c r="G33" s="137" t="s">
        <v>231</v>
      </c>
      <c r="H33" s="78">
        <f>H34+H35+H36</f>
        <v>70.481818181818184</v>
      </c>
      <c r="I33" s="78">
        <f>I34+I35+I36</f>
        <v>70.290909090909082</v>
      </c>
      <c r="J33" s="78">
        <f>J34+J35+J36</f>
        <v>67.763636363636351</v>
      </c>
      <c r="K33" s="79">
        <f t="shared" ref="K33:L48" si="3">IFERROR(I33/H33-1,"-")</f>
        <v>-2.7086289178384071E-3</v>
      </c>
      <c r="L33" s="79">
        <f t="shared" si="3"/>
        <v>-3.5954474909467238E-2</v>
      </c>
    </row>
    <row r="34" spans="2:12" ht="15" customHeight="1" x14ac:dyDescent="0.2">
      <c r="B34" s="132" t="s">
        <v>257</v>
      </c>
      <c r="C34" s="98">
        <f>C7+C10</f>
        <v>37.854545454545452</v>
      </c>
      <c r="D34" s="98">
        <f>D7+D10</f>
        <v>35.536363636363632</v>
      </c>
      <c r="E34" s="99">
        <f t="shared" si="2"/>
        <v>-6.1239193083573507E-2</v>
      </c>
      <c r="G34" s="132" t="s">
        <v>218</v>
      </c>
      <c r="H34" s="98">
        <f t="shared" ref="H34:J36" si="4">H7+H11</f>
        <v>30.254545454545454</v>
      </c>
      <c r="I34" s="98">
        <f t="shared" si="4"/>
        <v>29.045454545454547</v>
      </c>
      <c r="J34" s="98">
        <f t="shared" si="4"/>
        <v>27.390909090909091</v>
      </c>
      <c r="K34" s="99">
        <f t="shared" si="3"/>
        <v>-3.9963942307692291E-2</v>
      </c>
      <c r="L34" s="99">
        <f t="shared" si="3"/>
        <v>-5.696400625978093E-2</v>
      </c>
    </row>
    <row r="35" spans="2:12" ht="15" customHeight="1" x14ac:dyDescent="0.2">
      <c r="B35" s="132" t="s">
        <v>258</v>
      </c>
      <c r="C35" s="98">
        <f>C8+C11</f>
        <v>29.572727272727271</v>
      </c>
      <c r="D35" s="98">
        <f>D8+D11</f>
        <v>32.781818181818181</v>
      </c>
      <c r="E35" s="99">
        <f t="shared" si="2"/>
        <v>0.108515216723025</v>
      </c>
      <c r="G35" s="132" t="s">
        <v>220</v>
      </c>
      <c r="H35" s="98">
        <f t="shared" si="4"/>
        <v>3.3090909090909091</v>
      </c>
      <c r="I35" s="98">
        <f t="shared" si="4"/>
        <v>2.709090909090909</v>
      </c>
      <c r="J35" s="98">
        <f t="shared" si="4"/>
        <v>2.7818181818181817</v>
      </c>
      <c r="K35" s="99">
        <f t="shared" si="3"/>
        <v>-0.18131868131868134</v>
      </c>
      <c r="L35" s="99">
        <f t="shared" si="3"/>
        <v>2.6845637583892579E-2</v>
      </c>
    </row>
    <row r="36" spans="2:12" ht="15" customHeight="1" x14ac:dyDescent="0.2">
      <c r="B36" s="137" t="s">
        <v>241</v>
      </c>
      <c r="C36" s="78">
        <f>C37+C38+C39</f>
        <v>12.881818181818183</v>
      </c>
      <c r="D36" s="78">
        <f>D37+D38+D39</f>
        <v>12.590909090909092</v>
      </c>
      <c r="E36" s="79">
        <f t="shared" si="2"/>
        <v>-2.2582921665490474E-2</v>
      </c>
      <c r="G36" s="132" t="s">
        <v>222</v>
      </c>
      <c r="H36" s="98">
        <f t="shared" si="4"/>
        <v>36.918181818181822</v>
      </c>
      <c r="I36" s="98">
        <f t="shared" si="4"/>
        <v>38.536363636363632</v>
      </c>
      <c r="J36" s="98">
        <f t="shared" si="4"/>
        <v>37.590909090909086</v>
      </c>
      <c r="K36" s="99">
        <f t="shared" si="3"/>
        <v>4.3831568579167479E-2</v>
      </c>
      <c r="L36" s="99">
        <f t="shared" si="3"/>
        <v>-2.4534088228355788E-2</v>
      </c>
    </row>
    <row r="37" spans="2:12" ht="15" customHeight="1" x14ac:dyDescent="0.2">
      <c r="B37" s="132" t="s">
        <v>242</v>
      </c>
      <c r="C37" s="98">
        <f t="shared" ref="C37:D39" si="5">C13</f>
        <v>2.709090909090909</v>
      </c>
      <c r="D37" s="98">
        <f t="shared" si="5"/>
        <v>2.4545454545454546</v>
      </c>
      <c r="E37" s="99">
        <f t="shared" si="2"/>
        <v>-9.3959731543624136E-2</v>
      </c>
      <c r="G37" s="137" t="s">
        <v>244</v>
      </c>
      <c r="H37" s="78">
        <f>H38+H39</f>
        <v>12.572727272727272</v>
      </c>
      <c r="I37" s="78">
        <f>I38+I39</f>
        <v>12.927272727272728</v>
      </c>
      <c r="J37" s="78">
        <f>J38+J39</f>
        <v>15.50909090909091</v>
      </c>
      <c r="K37" s="79">
        <f t="shared" si="3"/>
        <v>2.8199566160520773E-2</v>
      </c>
      <c r="L37" s="79">
        <f t="shared" si="3"/>
        <v>0.19971870604782005</v>
      </c>
    </row>
    <row r="38" spans="2:12" ht="15" customHeight="1" x14ac:dyDescent="0.2">
      <c r="B38" s="132" t="s">
        <v>243</v>
      </c>
      <c r="C38" s="98">
        <f t="shared" si="5"/>
        <v>6.6727272727272728</v>
      </c>
      <c r="D38" s="98">
        <f t="shared" si="5"/>
        <v>6.4272727272727277</v>
      </c>
      <c r="E38" s="99">
        <f t="shared" si="2"/>
        <v>-3.6784741144414101E-2</v>
      </c>
      <c r="G38" s="132" t="s">
        <v>220</v>
      </c>
      <c r="H38" s="98">
        <v>1.4636363636363636</v>
      </c>
      <c r="I38" s="98">
        <v>1.3636363636363635</v>
      </c>
      <c r="J38" s="98">
        <v>1.5454545454545454</v>
      </c>
      <c r="K38" s="99">
        <f t="shared" si="3"/>
        <v>-6.8322981366459645E-2</v>
      </c>
      <c r="L38" s="99">
        <f t="shared" si="3"/>
        <v>0.1333333333333333</v>
      </c>
    </row>
    <row r="39" spans="2:12" ht="15" customHeight="1" x14ac:dyDescent="0.2">
      <c r="B39" s="132" t="s">
        <v>245</v>
      </c>
      <c r="C39" s="98">
        <f t="shared" si="5"/>
        <v>3.5</v>
      </c>
      <c r="D39" s="98">
        <f t="shared" si="5"/>
        <v>3.709090909090909</v>
      </c>
      <c r="E39" s="99">
        <f t="shared" si="2"/>
        <v>5.9740259740259649E-2</v>
      </c>
      <c r="G39" s="132" t="s">
        <v>222</v>
      </c>
      <c r="H39" s="98">
        <v>11.109090909090909</v>
      </c>
      <c r="I39" s="98">
        <v>11.563636363636364</v>
      </c>
      <c r="J39" s="98">
        <v>13.963636363636365</v>
      </c>
      <c r="K39" s="99">
        <f t="shared" si="3"/>
        <v>4.0916530278232388E-2</v>
      </c>
      <c r="L39" s="99">
        <f t="shared" si="3"/>
        <v>0.20754716981132071</v>
      </c>
    </row>
    <row r="40" spans="2:12" ht="15" customHeight="1" x14ac:dyDescent="0.2">
      <c r="B40" s="137" t="s">
        <v>255</v>
      </c>
      <c r="C40" s="78">
        <f>C41+C42+C43+C44+C45+C46+C47</f>
        <v>18.172727272727272</v>
      </c>
      <c r="D40" s="78">
        <f>D41+D42+D43+D44+D45+D46+D47</f>
        <v>17.936363636363637</v>
      </c>
      <c r="E40" s="79">
        <f t="shared" si="2"/>
        <v>-1.3006503251625667E-2</v>
      </c>
      <c r="G40" s="137" t="s">
        <v>255</v>
      </c>
      <c r="H40" s="78">
        <f>H41+H42+H43+H44+H45+H46+H47</f>
        <v>16.545454545454547</v>
      </c>
      <c r="I40" s="78">
        <f>I41+I42+I43+I44+I45+I46+I47</f>
        <v>16.263636363636365</v>
      </c>
      <c r="J40" s="78">
        <f>J41+J42+J43+J44+J45+J46+J47</f>
        <v>16.136363636363637</v>
      </c>
      <c r="K40" s="79">
        <f t="shared" si="3"/>
        <v>-1.7032967032966972E-2</v>
      </c>
      <c r="L40" s="79">
        <f t="shared" si="3"/>
        <v>-7.8256008943544675E-3</v>
      </c>
    </row>
    <row r="41" spans="2:12" ht="15" customHeight="1" x14ac:dyDescent="0.2">
      <c r="B41" s="132" t="s">
        <v>164</v>
      </c>
      <c r="C41" s="98">
        <f>C16</f>
        <v>8.163636363636364</v>
      </c>
      <c r="D41" s="98">
        <f t="shared" ref="D41:D47" si="6">D16</f>
        <v>8.2727272727272734</v>
      </c>
      <c r="E41" s="99">
        <f t="shared" si="2"/>
        <v>1.3363028953229383E-2</v>
      </c>
      <c r="G41" s="132" t="s">
        <v>164</v>
      </c>
      <c r="H41" s="98">
        <v>7.372727272727273</v>
      </c>
      <c r="I41" s="98">
        <v>6.709090909090909</v>
      </c>
      <c r="J41" s="98">
        <v>6.7909090909090901</v>
      </c>
      <c r="K41" s="99">
        <f t="shared" si="3"/>
        <v>-9.0012330456226919E-2</v>
      </c>
      <c r="L41" s="99">
        <f t="shared" si="3"/>
        <v>1.2195121951219301E-2</v>
      </c>
    </row>
    <row r="42" spans="2:12" ht="15" customHeight="1" x14ac:dyDescent="0.2">
      <c r="B42" s="132" t="s">
        <v>246</v>
      </c>
      <c r="C42" s="98">
        <f t="shared" ref="C42:C47" si="7">C17</f>
        <v>5.7545454545454549</v>
      </c>
      <c r="D42" s="98">
        <f t="shared" si="6"/>
        <v>5.5454545454545459</v>
      </c>
      <c r="E42" s="99">
        <f t="shared" si="2"/>
        <v>-3.6334913112164302E-2</v>
      </c>
      <c r="G42" s="132" t="s">
        <v>248</v>
      </c>
      <c r="H42" s="98">
        <v>5.5545454545454547</v>
      </c>
      <c r="I42" s="98">
        <v>5.9909090909090912</v>
      </c>
      <c r="J42" s="98">
        <v>5.8454545454545457</v>
      </c>
      <c r="K42" s="99">
        <f t="shared" si="3"/>
        <v>7.8559738134206247E-2</v>
      </c>
      <c r="L42" s="99">
        <f t="shared" si="3"/>
        <v>-2.427921092564489E-2</v>
      </c>
    </row>
    <row r="43" spans="2:12" ht="15" customHeight="1" x14ac:dyDescent="0.2">
      <c r="B43" s="132" t="s">
        <v>247</v>
      </c>
      <c r="C43" s="98">
        <f t="shared" si="7"/>
        <v>2.290909090909091</v>
      </c>
      <c r="D43" s="98">
        <f t="shared" si="6"/>
        <v>2.4</v>
      </c>
      <c r="E43" s="99">
        <f t="shared" si="2"/>
        <v>4.761904761904745E-2</v>
      </c>
      <c r="G43" s="132" t="s">
        <v>250</v>
      </c>
      <c r="H43" s="98">
        <v>2.1090909090909089</v>
      </c>
      <c r="I43" s="98">
        <v>2.5090909090909093</v>
      </c>
      <c r="J43" s="98">
        <v>2.4727272727272727</v>
      </c>
      <c r="K43" s="99">
        <f t="shared" si="3"/>
        <v>0.18965517241379337</v>
      </c>
      <c r="L43" s="99">
        <f t="shared" si="3"/>
        <v>-1.449275362318847E-2</v>
      </c>
    </row>
    <row r="44" spans="2:12" ht="15" customHeight="1" x14ac:dyDescent="0.2">
      <c r="B44" s="132" t="s">
        <v>249</v>
      </c>
      <c r="C44" s="98">
        <f t="shared" si="7"/>
        <v>0.79090909090909089</v>
      </c>
      <c r="D44" s="98">
        <f t="shared" si="6"/>
        <v>0.89090909090909087</v>
      </c>
      <c r="E44" s="99">
        <f t="shared" si="2"/>
        <v>0.12643678160919536</v>
      </c>
      <c r="G44" s="132" t="s">
        <v>252</v>
      </c>
      <c r="H44" s="98">
        <v>0.84545454545454546</v>
      </c>
      <c r="I44" s="98">
        <v>0.55454545454545456</v>
      </c>
      <c r="J44" s="98">
        <v>0.61818181818181817</v>
      </c>
      <c r="K44" s="99">
        <f t="shared" si="3"/>
        <v>-0.34408602150537637</v>
      </c>
      <c r="L44" s="99">
        <f t="shared" si="3"/>
        <v>0.11475409836065564</v>
      </c>
    </row>
    <row r="45" spans="2:12" ht="15" customHeight="1" x14ac:dyDescent="0.2">
      <c r="B45" s="132" t="s">
        <v>251</v>
      </c>
      <c r="C45" s="98">
        <f t="shared" si="7"/>
        <v>0.6454545454545455</v>
      </c>
      <c r="D45" s="98">
        <f t="shared" si="6"/>
        <v>0.53636363636363638</v>
      </c>
      <c r="E45" s="99">
        <f t="shared" si="2"/>
        <v>-0.16901408450704225</v>
      </c>
      <c r="G45" s="132" t="s">
        <v>254</v>
      </c>
      <c r="H45" s="98">
        <v>0.49090909090909091</v>
      </c>
      <c r="I45" s="98">
        <v>0.34545454545454546</v>
      </c>
      <c r="J45" s="98">
        <v>0.3</v>
      </c>
      <c r="K45" s="99">
        <f t="shared" si="3"/>
        <v>-0.29629629629629628</v>
      </c>
      <c r="L45" s="99">
        <f t="shared" si="3"/>
        <v>-0.13157894736842113</v>
      </c>
    </row>
    <row r="46" spans="2:12" ht="15" customHeight="1" x14ac:dyDescent="0.2">
      <c r="B46" s="132" t="s">
        <v>253</v>
      </c>
      <c r="C46" s="98">
        <f t="shared" si="7"/>
        <v>0.45454545454545453</v>
      </c>
      <c r="D46" s="98">
        <f t="shared" si="6"/>
        <v>0.27272727272727271</v>
      </c>
      <c r="E46" s="99">
        <f t="shared" si="2"/>
        <v>-0.4</v>
      </c>
      <c r="G46" s="132" t="s">
        <v>256</v>
      </c>
      <c r="H46" s="98">
        <v>0.17272727272727273</v>
      </c>
      <c r="I46" s="98">
        <v>0.15454545454545454</v>
      </c>
      <c r="J46" s="98">
        <v>0.1090909090909091</v>
      </c>
      <c r="K46" s="99">
        <f t="shared" si="3"/>
        <v>-0.10526315789473684</v>
      </c>
      <c r="L46" s="99">
        <f t="shared" si="3"/>
        <v>-0.29411764705882348</v>
      </c>
    </row>
    <row r="47" spans="2:12" ht="15" customHeight="1" x14ac:dyDescent="0.2">
      <c r="B47" s="132" t="s">
        <v>255</v>
      </c>
      <c r="C47" s="98">
        <f t="shared" si="7"/>
        <v>7.2727272727272724E-2</v>
      </c>
      <c r="D47" s="98">
        <f t="shared" si="6"/>
        <v>1.8181818181818181E-2</v>
      </c>
      <c r="E47" s="99">
        <f t="shared" si="2"/>
        <v>-0.75</v>
      </c>
      <c r="G47" s="132" t="s">
        <v>255</v>
      </c>
      <c r="H47" s="98">
        <v>0</v>
      </c>
      <c r="I47" s="98">
        <v>0</v>
      </c>
      <c r="J47" s="98">
        <v>0</v>
      </c>
      <c r="K47" s="99" t="str">
        <f>IFERROR(I47/H47-1,"-")</f>
        <v>-</v>
      </c>
      <c r="L47" s="99" t="str">
        <f>IFERROR(J47/I47-1,"-")</f>
        <v>-</v>
      </c>
    </row>
    <row r="48" spans="2:12" ht="15" customHeight="1" x14ac:dyDescent="0.2">
      <c r="B48" s="20" t="s">
        <v>57</v>
      </c>
      <c r="C48" s="98">
        <v>1.5181818181818181</v>
      </c>
      <c r="D48" s="98">
        <v>1.1545454545454545</v>
      </c>
      <c r="E48" s="99">
        <f t="shared" si="2"/>
        <v>-0.23952095808383234</v>
      </c>
      <c r="G48" s="20" t="s">
        <v>57</v>
      </c>
      <c r="H48" s="98">
        <v>0.4</v>
      </c>
      <c r="I48" s="98">
        <v>0.51818181818181819</v>
      </c>
      <c r="J48" s="98">
        <v>0.59090909090909094</v>
      </c>
      <c r="K48" s="99">
        <f t="shared" si="3"/>
        <v>0.29545454545454541</v>
      </c>
      <c r="L48" s="99">
        <f t="shared" si="3"/>
        <v>0.14035087719298245</v>
      </c>
    </row>
    <row r="49" spans="2:12" ht="15" customHeight="1" x14ac:dyDescent="0.2">
      <c r="B49" s="21"/>
      <c r="C49" s="25"/>
      <c r="D49" s="25"/>
      <c r="E49" s="27"/>
      <c r="G49" s="21"/>
      <c r="H49" s="25"/>
      <c r="I49" s="25"/>
      <c r="J49" s="25"/>
      <c r="K49" s="27"/>
      <c r="L49" s="27"/>
    </row>
    <row r="50" spans="2:12" x14ac:dyDescent="0.2">
      <c r="B50" s="311" t="s">
        <v>229</v>
      </c>
      <c r="C50" s="311"/>
      <c r="D50" s="311"/>
      <c r="E50" s="311"/>
      <c r="G50" s="311" t="s">
        <v>234</v>
      </c>
      <c r="H50" s="311"/>
      <c r="I50" s="311"/>
      <c r="J50" s="311"/>
      <c r="K50" s="311"/>
      <c r="L50" s="311"/>
    </row>
    <row r="51" spans="2:12" ht="15" customHeight="1" x14ac:dyDescent="0.2">
      <c r="B51" s="325" t="s">
        <v>59</v>
      </c>
      <c r="C51" s="325"/>
      <c r="D51" s="325"/>
      <c r="E51" s="325"/>
      <c r="G51" s="325" t="s">
        <v>59</v>
      </c>
      <c r="H51" s="325"/>
      <c r="I51" s="325"/>
      <c r="J51" s="325"/>
      <c r="K51" s="325"/>
      <c r="L51" s="325"/>
    </row>
    <row r="55" spans="2:12" ht="30.75" customHeight="1" thickBot="1" x14ac:dyDescent="0.4">
      <c r="B55" s="312" t="s">
        <v>619</v>
      </c>
      <c r="C55" s="312"/>
      <c r="D55" s="312"/>
      <c r="E55" s="312"/>
      <c r="G55" s="312" t="s">
        <v>619</v>
      </c>
      <c r="H55" s="312"/>
      <c r="I55" s="312"/>
      <c r="J55" s="312"/>
      <c r="K55" s="312"/>
      <c r="L55" s="312"/>
    </row>
    <row r="56" spans="2:12" ht="6" customHeight="1" x14ac:dyDescent="0.2">
      <c r="B56" s="41"/>
      <c r="C56" s="42"/>
      <c r="D56" s="42"/>
      <c r="E56" s="43"/>
      <c r="G56" s="41"/>
      <c r="H56" s="42"/>
      <c r="I56" s="42"/>
      <c r="J56" s="42"/>
      <c r="K56" s="43"/>
      <c r="L56" s="43"/>
    </row>
    <row r="57" spans="2:12" ht="42.75" customHeight="1" x14ac:dyDescent="0.2">
      <c r="B57" s="100"/>
      <c r="C57" s="104">
        <v>2011</v>
      </c>
      <c r="D57" s="104">
        <v>2012</v>
      </c>
      <c r="E57" s="103" t="s">
        <v>157</v>
      </c>
      <c r="G57" s="100"/>
      <c r="H57" s="101">
        <v>2013</v>
      </c>
      <c r="I57" s="101">
        <v>2014</v>
      </c>
      <c r="J57" s="101">
        <v>2015</v>
      </c>
      <c r="K57" s="103" t="s">
        <v>214</v>
      </c>
      <c r="L57" s="103" t="s">
        <v>593</v>
      </c>
    </row>
    <row r="58" spans="2:12" ht="15" customHeight="1" x14ac:dyDescent="0.2">
      <c r="B58" s="132" t="s">
        <v>259</v>
      </c>
      <c r="C58" s="98">
        <f>C34+C37</f>
        <v>40.563636363636363</v>
      </c>
      <c r="D58" s="98">
        <f>D34+D37</f>
        <v>37.990909090909085</v>
      </c>
      <c r="E58" s="99">
        <f t="shared" ref="E58:E68" si="8">IFERROR(D58/C58-1,"-")</f>
        <v>-6.3424473330345288E-2</v>
      </c>
      <c r="G58" s="132" t="s">
        <v>222</v>
      </c>
      <c r="H58" s="98">
        <f>H36+H39</f>
        <v>48.027272727272731</v>
      </c>
      <c r="I58" s="98">
        <f>I36+I39</f>
        <v>50.099999999999994</v>
      </c>
      <c r="J58" s="98">
        <f>J36+J39</f>
        <v>51.554545454545448</v>
      </c>
      <c r="K58" s="99">
        <f t="shared" ref="K58:L68" si="9">IFERROR(I58/H58-1,"-")</f>
        <v>4.3157296990346206E-2</v>
      </c>
      <c r="L58" s="99">
        <f t="shared" si="9"/>
        <v>2.903284340410095E-2</v>
      </c>
    </row>
    <row r="59" spans="2:12" ht="15" customHeight="1" x14ac:dyDescent="0.2">
      <c r="B59" s="132" t="s">
        <v>260</v>
      </c>
      <c r="C59" s="98">
        <f>C38+C35</f>
        <v>36.245454545454542</v>
      </c>
      <c r="D59" s="98">
        <f>D38+D35</f>
        <v>39.209090909090911</v>
      </c>
      <c r="E59" s="99">
        <f t="shared" si="8"/>
        <v>8.1765738650614539E-2</v>
      </c>
      <c r="G59" s="132" t="s">
        <v>261</v>
      </c>
      <c r="H59" s="98">
        <f>H34</f>
        <v>30.254545454545454</v>
      </c>
      <c r="I59" s="98">
        <f>I34</f>
        <v>29.045454545454547</v>
      </c>
      <c r="J59" s="98">
        <f>J34</f>
        <v>27.390909090909091</v>
      </c>
      <c r="K59" s="99">
        <f t="shared" si="9"/>
        <v>-3.9963942307692291E-2</v>
      </c>
      <c r="L59" s="99">
        <f t="shared" si="9"/>
        <v>-5.696400625978093E-2</v>
      </c>
    </row>
    <row r="60" spans="2:12" ht="15" customHeight="1" x14ac:dyDescent="0.2">
      <c r="B60" s="132" t="s">
        <v>262</v>
      </c>
      <c r="C60" s="98">
        <f>C39</f>
        <v>3.5</v>
      </c>
      <c r="D60" s="98">
        <f>D39</f>
        <v>3.709090909090909</v>
      </c>
      <c r="E60" s="99">
        <f t="shared" si="8"/>
        <v>5.9740259740259649E-2</v>
      </c>
      <c r="G60" s="132" t="s">
        <v>263</v>
      </c>
      <c r="H60" s="98">
        <f>H35+H38</f>
        <v>4.7727272727272725</v>
      </c>
      <c r="I60" s="98">
        <f>I35+I38</f>
        <v>4.0727272727272723</v>
      </c>
      <c r="J60" s="98">
        <f>J35+J38</f>
        <v>4.3272727272727272</v>
      </c>
      <c r="K60" s="99">
        <f t="shared" si="9"/>
        <v>-0.14666666666666672</v>
      </c>
      <c r="L60" s="99">
        <f t="shared" si="9"/>
        <v>6.25E-2</v>
      </c>
    </row>
    <row r="61" spans="2:12" ht="15" customHeight="1" x14ac:dyDescent="0.2">
      <c r="B61" s="132" t="s">
        <v>164</v>
      </c>
      <c r="C61" s="98">
        <f>C41</f>
        <v>8.163636363636364</v>
      </c>
      <c r="D61" s="98">
        <f>D41</f>
        <v>8.2727272727272734</v>
      </c>
      <c r="E61" s="99">
        <f t="shared" si="8"/>
        <v>1.3363028953229383E-2</v>
      </c>
      <c r="G61" s="132" t="s">
        <v>164</v>
      </c>
      <c r="H61" s="98">
        <f>H41</f>
        <v>7.372727272727273</v>
      </c>
      <c r="I61" s="98">
        <f>I41</f>
        <v>6.709090909090909</v>
      </c>
      <c r="J61" s="98">
        <f>J41</f>
        <v>6.7909090909090901</v>
      </c>
      <c r="K61" s="99">
        <f t="shared" si="9"/>
        <v>-9.0012330456226919E-2</v>
      </c>
      <c r="L61" s="99">
        <f t="shared" si="9"/>
        <v>1.2195121951219301E-2</v>
      </c>
    </row>
    <row r="62" spans="2:12" ht="15" customHeight="1" x14ac:dyDescent="0.2">
      <c r="B62" s="132" t="s">
        <v>246</v>
      </c>
      <c r="C62" s="98">
        <f t="shared" ref="C62:D68" si="10">C42</f>
        <v>5.7545454545454549</v>
      </c>
      <c r="D62" s="98">
        <f t="shared" si="10"/>
        <v>5.5454545454545459</v>
      </c>
      <c r="E62" s="99">
        <f t="shared" si="8"/>
        <v>-3.6334913112164302E-2</v>
      </c>
      <c r="G62" s="132" t="s">
        <v>248</v>
      </c>
      <c r="H62" s="98">
        <f t="shared" ref="H62:J68" si="11">H42</f>
        <v>5.5545454545454547</v>
      </c>
      <c r="I62" s="98">
        <f t="shared" si="11"/>
        <v>5.9909090909090912</v>
      </c>
      <c r="J62" s="98">
        <f t="shared" si="11"/>
        <v>5.8454545454545457</v>
      </c>
      <c r="K62" s="99">
        <f t="shared" si="9"/>
        <v>7.8559738134206247E-2</v>
      </c>
      <c r="L62" s="99">
        <f t="shared" si="9"/>
        <v>-2.427921092564489E-2</v>
      </c>
    </row>
    <row r="63" spans="2:12" ht="15" customHeight="1" x14ac:dyDescent="0.2">
      <c r="B63" s="132" t="s">
        <v>247</v>
      </c>
      <c r="C63" s="98">
        <f t="shared" si="10"/>
        <v>2.290909090909091</v>
      </c>
      <c r="D63" s="98">
        <f t="shared" si="10"/>
        <v>2.4</v>
      </c>
      <c r="E63" s="99">
        <f t="shared" si="8"/>
        <v>4.761904761904745E-2</v>
      </c>
      <c r="G63" s="132" t="s">
        <v>250</v>
      </c>
      <c r="H63" s="98">
        <f t="shared" si="11"/>
        <v>2.1090909090909089</v>
      </c>
      <c r="I63" s="98">
        <f t="shared" si="11"/>
        <v>2.5090909090909093</v>
      </c>
      <c r="J63" s="98">
        <f t="shared" si="11"/>
        <v>2.4727272727272727</v>
      </c>
      <c r="K63" s="99">
        <f t="shared" si="9"/>
        <v>0.18965517241379337</v>
      </c>
      <c r="L63" s="99">
        <f t="shared" si="9"/>
        <v>-1.449275362318847E-2</v>
      </c>
    </row>
    <row r="64" spans="2:12" ht="15" customHeight="1" x14ac:dyDescent="0.2">
      <c r="B64" s="132" t="s">
        <v>249</v>
      </c>
      <c r="C64" s="98">
        <f t="shared" si="10"/>
        <v>0.79090909090909089</v>
      </c>
      <c r="D64" s="98">
        <f t="shared" si="10"/>
        <v>0.89090909090909087</v>
      </c>
      <c r="E64" s="99">
        <f t="shared" si="8"/>
        <v>0.12643678160919536</v>
      </c>
      <c r="G64" s="132" t="s">
        <v>252</v>
      </c>
      <c r="H64" s="98">
        <f t="shared" si="11"/>
        <v>0.84545454545454546</v>
      </c>
      <c r="I64" s="98">
        <f t="shared" si="11"/>
        <v>0.55454545454545456</v>
      </c>
      <c r="J64" s="98">
        <f t="shared" si="11"/>
        <v>0.61818181818181817</v>
      </c>
      <c r="K64" s="99">
        <f t="shared" si="9"/>
        <v>-0.34408602150537637</v>
      </c>
      <c r="L64" s="99">
        <f t="shared" si="9"/>
        <v>0.11475409836065564</v>
      </c>
    </row>
    <row r="65" spans="2:12" ht="15" customHeight="1" x14ac:dyDescent="0.2">
      <c r="B65" s="132" t="s">
        <v>251</v>
      </c>
      <c r="C65" s="98">
        <f t="shared" si="10"/>
        <v>0.6454545454545455</v>
      </c>
      <c r="D65" s="98">
        <f t="shared" si="10"/>
        <v>0.53636363636363638</v>
      </c>
      <c r="E65" s="99">
        <f t="shared" si="8"/>
        <v>-0.16901408450704225</v>
      </c>
      <c r="G65" s="132" t="s">
        <v>254</v>
      </c>
      <c r="H65" s="98">
        <f t="shared" si="11"/>
        <v>0.49090909090909091</v>
      </c>
      <c r="I65" s="98">
        <f t="shared" si="11"/>
        <v>0.34545454545454546</v>
      </c>
      <c r="J65" s="98">
        <f t="shared" si="11"/>
        <v>0.3</v>
      </c>
      <c r="K65" s="99">
        <f t="shared" si="9"/>
        <v>-0.29629629629629628</v>
      </c>
      <c r="L65" s="99">
        <f t="shared" si="9"/>
        <v>-0.13157894736842113</v>
      </c>
    </row>
    <row r="66" spans="2:12" ht="15" customHeight="1" x14ac:dyDescent="0.2">
      <c r="B66" s="132" t="s">
        <v>253</v>
      </c>
      <c r="C66" s="98">
        <f t="shared" si="10"/>
        <v>0.45454545454545453</v>
      </c>
      <c r="D66" s="98">
        <f t="shared" si="10"/>
        <v>0.27272727272727271</v>
      </c>
      <c r="E66" s="99">
        <f t="shared" si="8"/>
        <v>-0.4</v>
      </c>
      <c r="G66" s="132" t="s">
        <v>256</v>
      </c>
      <c r="H66" s="98">
        <f t="shared" si="11"/>
        <v>0.17272727272727273</v>
      </c>
      <c r="I66" s="98">
        <f t="shared" si="11"/>
        <v>0.15454545454545454</v>
      </c>
      <c r="J66" s="98">
        <f t="shared" si="11"/>
        <v>0.1090909090909091</v>
      </c>
      <c r="K66" s="99">
        <f t="shared" si="9"/>
        <v>-0.10526315789473684</v>
      </c>
      <c r="L66" s="99">
        <f t="shared" si="9"/>
        <v>-0.29411764705882348</v>
      </c>
    </row>
    <row r="67" spans="2:12" ht="15" customHeight="1" x14ac:dyDescent="0.2">
      <c r="B67" s="132" t="s">
        <v>255</v>
      </c>
      <c r="C67" s="98">
        <f t="shared" si="10"/>
        <v>7.2727272727272724E-2</v>
      </c>
      <c r="D67" s="98">
        <f t="shared" si="10"/>
        <v>1.8181818181818181E-2</v>
      </c>
      <c r="E67" s="99">
        <f t="shared" si="8"/>
        <v>-0.75</v>
      </c>
      <c r="G67" s="132" t="s">
        <v>255</v>
      </c>
      <c r="H67" s="98">
        <f t="shared" si="11"/>
        <v>0</v>
      </c>
      <c r="I67" s="98">
        <f t="shared" si="11"/>
        <v>0</v>
      </c>
      <c r="J67" s="98">
        <f t="shared" si="11"/>
        <v>0</v>
      </c>
      <c r="K67" s="99" t="str">
        <f t="shared" si="9"/>
        <v>-</v>
      </c>
      <c r="L67" s="99" t="str">
        <f t="shared" si="9"/>
        <v>-</v>
      </c>
    </row>
    <row r="68" spans="2:12" ht="15" customHeight="1" x14ac:dyDescent="0.2">
      <c r="B68" s="20" t="s">
        <v>57</v>
      </c>
      <c r="C68" s="98">
        <f t="shared" si="10"/>
        <v>1.5181818181818181</v>
      </c>
      <c r="D68" s="98">
        <f t="shared" si="10"/>
        <v>1.1545454545454545</v>
      </c>
      <c r="E68" s="99">
        <f t="shared" si="8"/>
        <v>-0.23952095808383234</v>
      </c>
      <c r="G68" s="20" t="s">
        <v>57</v>
      </c>
      <c r="H68" s="98">
        <f>H48</f>
        <v>0.4</v>
      </c>
      <c r="I68" s="98">
        <f>I48</f>
        <v>0.51818181818181819</v>
      </c>
      <c r="J68" s="98">
        <f t="shared" si="11"/>
        <v>0.59090909090909094</v>
      </c>
      <c r="K68" s="99">
        <f t="shared" si="9"/>
        <v>0.29545454545454541</v>
      </c>
      <c r="L68" s="99">
        <f t="shared" si="9"/>
        <v>0.14035087719298245</v>
      </c>
    </row>
    <row r="69" spans="2:12" ht="6" customHeight="1" x14ac:dyDescent="0.2">
      <c r="B69" s="21"/>
      <c r="C69" s="25"/>
      <c r="D69" s="25"/>
      <c r="E69" s="27"/>
      <c r="G69" s="21"/>
      <c r="H69" s="25"/>
      <c r="I69" s="25"/>
      <c r="J69" s="25"/>
      <c r="K69" s="27"/>
      <c r="L69" s="27"/>
    </row>
    <row r="70" spans="2:12" ht="24" customHeight="1" x14ac:dyDescent="0.2">
      <c r="B70" s="311" t="s">
        <v>236</v>
      </c>
      <c r="C70" s="311"/>
      <c r="D70" s="311"/>
      <c r="E70" s="311"/>
      <c r="G70" s="311" t="s">
        <v>230</v>
      </c>
      <c r="H70" s="311"/>
      <c r="I70" s="311"/>
      <c r="J70" s="311"/>
      <c r="K70" s="311"/>
      <c r="L70" s="311"/>
    </row>
    <row r="73" spans="2:12" ht="38.25" customHeight="1" thickBot="1" x14ac:dyDescent="0.4">
      <c r="B73" s="312" t="s">
        <v>619</v>
      </c>
      <c r="C73" s="312"/>
      <c r="D73" s="312"/>
      <c r="E73" s="312"/>
      <c r="G73" s="312" t="s">
        <v>619</v>
      </c>
      <c r="H73" s="312"/>
      <c r="I73" s="312"/>
      <c r="J73" s="312"/>
      <c r="K73" s="312"/>
      <c r="L73" s="312"/>
    </row>
    <row r="74" spans="2:12" ht="6" customHeight="1" x14ac:dyDescent="0.2">
      <c r="B74" s="41"/>
      <c r="C74" s="42"/>
      <c r="D74" s="42"/>
      <c r="E74" s="43"/>
      <c r="G74" s="41"/>
      <c r="H74" s="42"/>
      <c r="I74" s="42"/>
      <c r="J74" s="42"/>
      <c r="K74" s="43"/>
      <c r="L74" s="43"/>
    </row>
    <row r="75" spans="2:12" ht="42" customHeight="1" x14ac:dyDescent="0.2">
      <c r="B75" s="100"/>
      <c r="C75" s="104">
        <v>2011</v>
      </c>
      <c r="D75" s="104">
        <v>2012</v>
      </c>
      <c r="E75" s="103" t="s">
        <v>157</v>
      </c>
      <c r="G75" s="100"/>
      <c r="H75" s="101">
        <v>2013</v>
      </c>
      <c r="I75" s="101">
        <v>2014</v>
      </c>
      <c r="J75" s="101">
        <v>2015</v>
      </c>
      <c r="K75" s="103" t="s">
        <v>214</v>
      </c>
      <c r="L75" s="103" t="s">
        <v>593</v>
      </c>
    </row>
    <row r="76" spans="2:12" ht="15" customHeight="1" x14ac:dyDescent="0.2">
      <c r="B76" s="132" t="s">
        <v>222</v>
      </c>
      <c r="C76" s="98">
        <f>C59+C60</f>
        <v>39.745454545454542</v>
      </c>
      <c r="D76" s="98">
        <f>D59+D60</f>
        <v>42.918181818181822</v>
      </c>
      <c r="E76" s="99">
        <f>IFERROR(D76/C76-1,"-")</f>
        <v>7.9826166514181285E-2</v>
      </c>
      <c r="G76" s="132" t="s">
        <v>222</v>
      </c>
      <c r="H76" s="98">
        <f>H58</f>
        <v>48.027272727272731</v>
      </c>
      <c r="I76" s="98">
        <f>I58</f>
        <v>50.099999999999994</v>
      </c>
      <c r="J76" s="98">
        <f>J58</f>
        <v>51.554545454545448</v>
      </c>
      <c r="K76" s="99">
        <f t="shared" ref="K76:L79" si="12">IFERROR(I76/H76-1,"-")</f>
        <v>4.3157296990346206E-2</v>
      </c>
      <c r="L76" s="99">
        <f t="shared" si="12"/>
        <v>2.903284340410095E-2</v>
      </c>
    </row>
    <row r="77" spans="2:12" ht="15" customHeight="1" x14ac:dyDescent="0.2">
      <c r="B77" s="132" t="s">
        <v>235</v>
      </c>
      <c r="C77" s="98">
        <f>C58</f>
        <v>40.563636363636363</v>
      </c>
      <c r="D77" s="98">
        <f>D58</f>
        <v>37.990909090909085</v>
      </c>
      <c r="E77" s="99">
        <f>IFERROR(D77/C77-1,"-")</f>
        <v>-6.3424473330345288E-2</v>
      </c>
      <c r="G77" s="132" t="s">
        <v>235</v>
      </c>
      <c r="H77" s="98">
        <f>H59+H60</f>
        <v>35.027272727272724</v>
      </c>
      <c r="I77" s="98">
        <f>I59+I60</f>
        <v>33.118181818181817</v>
      </c>
      <c r="J77" s="98">
        <f>J59+J60</f>
        <v>31.718181818181819</v>
      </c>
      <c r="K77" s="99">
        <f t="shared" si="12"/>
        <v>-5.4502984687256562E-2</v>
      </c>
      <c r="L77" s="99">
        <f t="shared" si="12"/>
        <v>-4.227285204501785E-2</v>
      </c>
    </row>
    <row r="78" spans="2:12" ht="15" customHeight="1" x14ac:dyDescent="0.2">
      <c r="B78" s="132" t="s">
        <v>255</v>
      </c>
      <c r="C78" s="98">
        <f>C40</f>
        <v>18.172727272727272</v>
      </c>
      <c r="D78" s="98">
        <f>D40</f>
        <v>17.936363636363637</v>
      </c>
      <c r="E78" s="99">
        <f>IFERROR(D78/C78-1,"-")</f>
        <v>-1.3006503251625667E-2</v>
      </c>
      <c r="G78" s="132" t="s">
        <v>264</v>
      </c>
      <c r="H78" s="98">
        <f>H40</f>
        <v>16.545454545454547</v>
      </c>
      <c r="I78" s="98">
        <f>I40</f>
        <v>16.263636363636365</v>
      </c>
      <c r="J78" s="98">
        <f>J40</f>
        <v>16.136363636363637</v>
      </c>
      <c r="K78" s="99">
        <f t="shared" si="12"/>
        <v>-1.7032967032966972E-2</v>
      </c>
      <c r="L78" s="99">
        <f t="shared" si="12"/>
        <v>-7.8256008943544675E-3</v>
      </c>
    </row>
    <row r="79" spans="2:12" ht="15" customHeight="1" x14ac:dyDescent="0.2">
      <c r="B79" s="20" t="s">
        <v>57</v>
      </c>
      <c r="C79" s="98">
        <f>C68</f>
        <v>1.5181818181818181</v>
      </c>
      <c r="D79" s="98">
        <f>D68</f>
        <v>1.1545454545454545</v>
      </c>
      <c r="E79" s="99">
        <f>IFERROR(D79/C79-1,"-")</f>
        <v>-0.23952095808383234</v>
      </c>
      <c r="G79" s="20" t="s">
        <v>57</v>
      </c>
      <c r="H79" s="98">
        <f>H68</f>
        <v>0.4</v>
      </c>
      <c r="I79" s="98">
        <f>I68</f>
        <v>0.51818181818181819</v>
      </c>
      <c r="J79" s="98">
        <f>J68</f>
        <v>0.59090909090909094</v>
      </c>
      <c r="K79" s="99">
        <f t="shared" si="12"/>
        <v>0.29545454545454541</v>
      </c>
      <c r="L79" s="99">
        <f t="shared" si="12"/>
        <v>0.14035087719298245</v>
      </c>
    </row>
    <row r="80" spans="2:12" ht="6" customHeight="1" x14ac:dyDescent="0.2">
      <c r="B80" s="21"/>
      <c r="C80" s="25"/>
      <c r="D80" s="25"/>
      <c r="E80" s="27"/>
      <c r="G80" s="21"/>
      <c r="H80" s="25"/>
      <c r="I80" s="25"/>
      <c r="J80" s="25"/>
      <c r="K80" s="27"/>
      <c r="L80" s="27"/>
    </row>
    <row r="81" spans="2:12" ht="24" customHeight="1" x14ac:dyDescent="0.2">
      <c r="B81" s="311" t="s">
        <v>236</v>
      </c>
      <c r="C81" s="311"/>
      <c r="D81" s="311"/>
      <c r="E81" s="311"/>
      <c r="G81" s="311" t="s">
        <v>230</v>
      </c>
      <c r="H81" s="311"/>
      <c r="I81" s="311"/>
      <c r="J81" s="311"/>
      <c r="K81" s="311"/>
      <c r="L81" s="311"/>
    </row>
    <row r="109" spans="2:5" x14ac:dyDescent="0.2">
      <c r="B109" s="10"/>
      <c r="C109" s="10"/>
      <c r="D109" s="10"/>
      <c r="E109" s="10"/>
    </row>
    <row r="110" spans="2:5" x14ac:dyDescent="0.2">
      <c r="B110" s="10"/>
      <c r="C110" s="10"/>
      <c r="D110" s="10"/>
      <c r="E110" s="10"/>
    </row>
    <row r="111" spans="2:5" x14ac:dyDescent="0.2">
      <c r="B111" s="10"/>
      <c r="C111" s="10"/>
      <c r="D111" s="10"/>
      <c r="E111" s="10"/>
    </row>
    <row r="112" spans="2:5" x14ac:dyDescent="0.2">
      <c r="B112" s="10"/>
      <c r="C112" s="10"/>
      <c r="D112" s="10"/>
      <c r="E112" s="10"/>
    </row>
  </sheetData>
  <mergeCells count="20">
    <mergeCell ref="B81:E81"/>
    <mergeCell ref="G81:L81"/>
    <mergeCell ref="B55:E55"/>
    <mergeCell ref="G55:L55"/>
    <mergeCell ref="B70:E70"/>
    <mergeCell ref="G70:L70"/>
    <mergeCell ref="B73:E73"/>
    <mergeCell ref="G73:L73"/>
    <mergeCell ref="B30:E30"/>
    <mergeCell ref="G30:L30"/>
    <mergeCell ref="B50:E50"/>
    <mergeCell ref="G50:L50"/>
    <mergeCell ref="B51:E51"/>
    <mergeCell ref="G51:L51"/>
    <mergeCell ref="G27:L27"/>
    <mergeCell ref="B3:E3"/>
    <mergeCell ref="G3:L3"/>
    <mergeCell ref="B25:E25"/>
    <mergeCell ref="B26:E26"/>
    <mergeCell ref="G26:L26"/>
  </mergeCells>
  <printOptions horizontalCentered="1" verticalCentered="1"/>
  <pageMargins left="3.937007874015748E-2" right="3.937007874015748E-2" top="0.74803149606299213" bottom="0.35433070866141736" header="0.11811023622047245" footer="0.11811023622047245"/>
  <pageSetup paperSize="9" scale="66"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W49"/>
  <sheetViews>
    <sheetView showGridLines="0" zoomScaleNormal="100" workbookViewId="0"/>
  </sheetViews>
  <sheetFormatPr baseColWidth="10" defaultColWidth="9.42578125" defaultRowHeight="12.75" x14ac:dyDescent="0.2"/>
  <cols>
    <col min="1" max="1" width="16.28515625" customWidth="1"/>
    <col min="2" max="2" width="18.140625" customWidth="1"/>
    <col min="3" max="4" width="11" customWidth="1"/>
    <col min="5" max="5" width="8.5703125" customWidth="1"/>
    <col min="6" max="7" width="11" customWidth="1"/>
    <col min="8" max="8" width="9.28515625" customWidth="1"/>
    <col min="9" max="9" width="8.5703125" customWidth="1"/>
    <col min="10" max="11" width="11" customWidth="1"/>
    <col min="12" max="12" width="9.42578125" customWidth="1"/>
    <col min="13" max="14" width="11" customWidth="1"/>
    <col min="15" max="16" width="9.42578125" customWidth="1"/>
    <col min="17" max="18" width="11" customWidth="1"/>
    <col min="19" max="19" width="9.42578125" customWidth="1"/>
    <col min="20" max="21" width="11" customWidth="1"/>
    <col min="22" max="23" width="9.42578125" customWidth="1"/>
  </cols>
  <sheetData>
    <row r="1" spans="1:23" x14ac:dyDescent="0.2">
      <c r="A1" s="10"/>
    </row>
    <row r="2" spans="1:23" ht="77.25" customHeight="1" x14ac:dyDescent="0.2">
      <c r="O2" s="78" t="s">
        <v>208</v>
      </c>
    </row>
    <row r="3" spans="1:23" ht="21.75" customHeight="1" thickBot="1" x14ac:dyDescent="0.4">
      <c r="B3" s="312" t="s">
        <v>265</v>
      </c>
      <c r="C3" s="312"/>
      <c r="D3" s="312"/>
      <c r="E3" s="312"/>
      <c r="F3" s="312"/>
      <c r="G3" s="312"/>
      <c r="H3" s="312"/>
      <c r="I3" s="312"/>
      <c r="J3" s="312"/>
      <c r="K3" s="312"/>
      <c r="L3" s="312"/>
      <c r="M3" s="312"/>
      <c r="N3" s="312"/>
      <c r="O3" s="312"/>
      <c r="P3" s="312"/>
      <c r="Q3" s="312"/>
      <c r="R3" s="312"/>
      <c r="S3" s="312"/>
      <c r="T3" s="312"/>
      <c r="U3" s="312"/>
      <c r="V3" s="312"/>
      <c r="W3" s="312"/>
    </row>
    <row r="4" spans="1:23" s="11" customFormat="1" ht="6" customHeight="1" x14ac:dyDescent="0.2">
      <c r="B4" s="105"/>
      <c r="C4" s="106"/>
      <c r="D4" s="106"/>
      <c r="E4" s="106"/>
      <c r="F4" s="106"/>
      <c r="G4" s="106"/>
      <c r="H4" s="106"/>
      <c r="I4" s="106"/>
      <c r="J4" s="106"/>
      <c r="K4" s="107"/>
      <c r="L4" s="107"/>
      <c r="M4" s="107"/>
      <c r="N4" s="107"/>
      <c r="O4" s="107"/>
      <c r="P4" s="107"/>
      <c r="Q4" s="106"/>
      <c r="R4" s="106"/>
      <c r="S4" s="106"/>
      <c r="T4" s="106"/>
      <c r="U4" s="107"/>
      <c r="V4" s="107"/>
      <c r="W4" s="107"/>
    </row>
    <row r="5" spans="1:23" ht="20.25" customHeight="1" x14ac:dyDescent="0.2">
      <c r="B5" s="100"/>
      <c r="C5" s="326">
        <v>2014</v>
      </c>
      <c r="D5" s="327"/>
      <c r="E5" s="327"/>
      <c r="F5" s="327"/>
      <c r="G5" s="327"/>
      <c r="H5" s="327"/>
      <c r="I5" s="328"/>
      <c r="J5" s="326">
        <v>2015</v>
      </c>
      <c r="K5" s="327"/>
      <c r="L5" s="327"/>
      <c r="M5" s="327"/>
      <c r="N5" s="327"/>
      <c r="O5" s="327"/>
      <c r="P5" s="328"/>
      <c r="Q5" s="329" t="s">
        <v>593</v>
      </c>
      <c r="R5" s="330"/>
      <c r="S5" s="330"/>
      <c r="T5" s="330"/>
      <c r="U5" s="330"/>
      <c r="V5" s="330"/>
      <c r="W5" s="331"/>
    </row>
    <row r="6" spans="1:23" ht="20.25" customHeight="1" x14ac:dyDescent="0.2">
      <c r="B6" s="100"/>
      <c r="C6" s="333" t="s">
        <v>190</v>
      </c>
      <c r="D6" s="334"/>
      <c r="E6" s="335"/>
      <c r="F6" s="334" t="s">
        <v>191</v>
      </c>
      <c r="G6" s="334"/>
      <c r="H6" s="334"/>
      <c r="I6" s="335"/>
      <c r="J6" s="333" t="s">
        <v>190</v>
      </c>
      <c r="K6" s="334"/>
      <c r="L6" s="335"/>
      <c r="M6" s="334" t="s">
        <v>191</v>
      </c>
      <c r="N6" s="334"/>
      <c r="O6" s="334"/>
      <c r="P6" s="335"/>
      <c r="Q6" s="143" t="s">
        <v>190</v>
      </c>
      <c r="R6" s="144"/>
      <c r="S6" s="145"/>
      <c r="T6" s="144" t="s">
        <v>191</v>
      </c>
      <c r="U6" s="144"/>
      <c r="V6" s="144"/>
      <c r="W6" s="144"/>
    </row>
    <row r="7" spans="1:23" ht="62.25" customHeight="1" x14ac:dyDescent="0.2">
      <c r="B7" s="100"/>
      <c r="C7" s="146" t="s">
        <v>235</v>
      </c>
      <c r="D7" s="147" t="s">
        <v>222</v>
      </c>
      <c r="E7" s="148" t="s">
        <v>57</v>
      </c>
      <c r="F7" s="147" t="s">
        <v>235</v>
      </c>
      <c r="G7" s="147" t="s">
        <v>222</v>
      </c>
      <c r="H7" s="147" t="s">
        <v>264</v>
      </c>
      <c r="I7" s="148" t="s">
        <v>57</v>
      </c>
      <c r="J7" s="146" t="s">
        <v>235</v>
      </c>
      <c r="K7" s="147" t="s">
        <v>222</v>
      </c>
      <c r="L7" s="148" t="s">
        <v>57</v>
      </c>
      <c r="M7" s="147" t="s">
        <v>235</v>
      </c>
      <c r="N7" s="147" t="s">
        <v>222</v>
      </c>
      <c r="O7" s="147" t="s">
        <v>264</v>
      </c>
      <c r="P7" s="148" t="s">
        <v>57</v>
      </c>
      <c r="Q7" s="149" t="s">
        <v>235</v>
      </c>
      <c r="R7" s="103" t="s">
        <v>222</v>
      </c>
      <c r="S7" s="150" t="s">
        <v>57</v>
      </c>
      <c r="T7" s="103" t="s">
        <v>235</v>
      </c>
      <c r="U7" s="103" t="s">
        <v>222</v>
      </c>
      <c r="V7" s="103" t="s">
        <v>264</v>
      </c>
      <c r="W7" s="103" t="s">
        <v>57</v>
      </c>
    </row>
    <row r="8" spans="1:23" ht="15" customHeight="1" x14ac:dyDescent="0.2">
      <c r="B8" s="20" t="s">
        <v>63</v>
      </c>
      <c r="C8" s="151">
        <v>10.344827586206897</v>
      </c>
      <c r="D8" s="98">
        <v>89.65517241379311</v>
      </c>
      <c r="E8" s="152">
        <v>0</v>
      </c>
      <c r="F8" s="98">
        <v>10.344827586206897</v>
      </c>
      <c r="G8" s="98">
        <v>85.221674876847302</v>
      </c>
      <c r="H8" s="98">
        <v>3.9408866995073892</v>
      </c>
      <c r="I8" s="152">
        <v>0.49261083743842365</v>
      </c>
      <c r="J8" s="151">
        <v>16.182572614107883</v>
      </c>
      <c r="K8" s="98">
        <v>82.987551867219921</v>
      </c>
      <c r="L8" s="152">
        <v>0.82987551867219922</v>
      </c>
      <c r="M8" s="98">
        <v>15.352697095435685</v>
      </c>
      <c r="N8" s="98">
        <v>78.008298755186715</v>
      </c>
      <c r="O8" s="98">
        <v>6.2240663900414939</v>
      </c>
      <c r="P8" s="152">
        <v>0.41493775933609961</v>
      </c>
      <c r="Q8" s="153">
        <f t="shared" ref="Q8:Q23" si="0">IFERROR(J8/C8-1,"-")</f>
        <v>0.56431535269709543</v>
      </c>
      <c r="R8" s="99">
        <f t="shared" ref="R8:R23" si="1">IFERROR(K8/D8-1,"-")</f>
        <v>-7.4369613788700994E-2</v>
      </c>
      <c r="S8" s="154" t="str">
        <f t="shared" ref="S8:S23" si="2">IFERROR(L8/E8-1,"-")</f>
        <v>-</v>
      </c>
      <c r="T8" s="99">
        <f t="shared" ref="T8:T23" si="3">IFERROR(M8/F8-1,"-")</f>
        <v>0.48409405255878291</v>
      </c>
      <c r="U8" s="99">
        <f t="shared" ref="U8:U23" si="4">IFERROR(N8/G8-1,"-")</f>
        <v>-8.4642505936248447E-2</v>
      </c>
      <c r="V8" s="99">
        <f t="shared" ref="V8:V23" si="5">IFERROR(O8/H8-1,"-")</f>
        <v>0.57935684647302899</v>
      </c>
      <c r="W8" s="99">
        <f t="shared" ref="W8:W23" si="6">IFERROR(P8/I8-1,"-")</f>
        <v>-0.15767634854771784</v>
      </c>
    </row>
    <row r="9" spans="1:23" ht="15" customHeight="1" x14ac:dyDescent="0.2">
      <c r="B9" s="20" t="s">
        <v>62</v>
      </c>
      <c r="C9" s="151">
        <v>14.028776978417266</v>
      </c>
      <c r="D9" s="98">
        <v>85.251798561151077</v>
      </c>
      <c r="E9" s="152">
        <v>0.71942446043165464</v>
      </c>
      <c r="F9" s="98">
        <v>14.028776978417264</v>
      </c>
      <c r="G9" s="98">
        <v>76.618705035971232</v>
      </c>
      <c r="H9" s="98">
        <v>8.6330935251798557</v>
      </c>
      <c r="I9" s="152">
        <v>0.71942446043165464</v>
      </c>
      <c r="J9" s="151">
        <v>11.061946902654867</v>
      </c>
      <c r="K9" s="98">
        <v>87.610619469026545</v>
      </c>
      <c r="L9" s="152">
        <v>1.3274336283185841</v>
      </c>
      <c r="M9" s="98">
        <v>10.619469026548671</v>
      </c>
      <c r="N9" s="98">
        <v>77.433628318584056</v>
      </c>
      <c r="O9" s="98">
        <v>11.061946902654865</v>
      </c>
      <c r="P9" s="152">
        <v>0.88495575221238942</v>
      </c>
      <c r="Q9" s="153">
        <f t="shared" si="0"/>
        <v>-0.21148173360562739</v>
      </c>
      <c r="R9" s="99">
        <f t="shared" si="1"/>
        <v>2.7668869721070966E-2</v>
      </c>
      <c r="S9" s="154">
        <f t="shared" si="2"/>
        <v>0.84513274336283195</v>
      </c>
      <c r="T9" s="99">
        <f t="shared" si="3"/>
        <v>-0.24302246426140228</v>
      </c>
      <c r="U9" s="99">
        <f t="shared" si="4"/>
        <v>1.0636087913913794E-2</v>
      </c>
      <c r="V9" s="99">
        <f t="shared" si="5"/>
        <v>0.28134218289085533</v>
      </c>
      <c r="W9" s="99">
        <f t="shared" si="6"/>
        <v>0.23008849557522137</v>
      </c>
    </row>
    <row r="10" spans="1:23" ht="15" customHeight="1" x14ac:dyDescent="0.2">
      <c r="B10" s="20" t="s">
        <v>64</v>
      </c>
      <c r="C10" s="151">
        <v>10.83916083916084</v>
      </c>
      <c r="D10" s="98">
        <v>88.811188811188813</v>
      </c>
      <c r="E10" s="152">
        <v>0.34965034965034963</v>
      </c>
      <c r="F10" s="98">
        <v>9.0909090909090899</v>
      </c>
      <c r="G10" s="98">
        <v>83.91608391608392</v>
      </c>
      <c r="H10" s="98">
        <v>6.9930069930069934</v>
      </c>
      <c r="I10" s="152">
        <v>0</v>
      </c>
      <c r="J10" s="151">
        <v>13.654618473895583</v>
      </c>
      <c r="K10" s="98">
        <v>86.345381526104418</v>
      </c>
      <c r="L10" s="152">
        <v>0</v>
      </c>
      <c r="M10" s="98">
        <v>12.048192771084338</v>
      </c>
      <c r="N10" s="98">
        <v>73.895582329317264</v>
      </c>
      <c r="O10" s="98">
        <v>13.654618473895582</v>
      </c>
      <c r="P10" s="152">
        <v>0.40160642570281119</v>
      </c>
      <c r="Q10" s="153">
        <f t="shared" si="0"/>
        <v>0.25974867210778596</v>
      </c>
      <c r="R10" s="99">
        <f t="shared" si="1"/>
        <v>-2.776460171394235E-2</v>
      </c>
      <c r="S10" s="154">
        <f t="shared" si="2"/>
        <v>-1</v>
      </c>
      <c r="T10" s="99">
        <f t="shared" si="3"/>
        <v>0.32530120481927738</v>
      </c>
      <c r="U10" s="99">
        <f t="shared" si="4"/>
        <v>-0.11941097724230265</v>
      </c>
      <c r="V10" s="99">
        <f t="shared" si="5"/>
        <v>0.95261044176706799</v>
      </c>
      <c r="W10" s="99" t="str">
        <f t="shared" si="6"/>
        <v>-</v>
      </c>
    </row>
    <row r="11" spans="1:23" ht="15" customHeight="1" x14ac:dyDescent="0.2">
      <c r="B11" s="20" t="s">
        <v>68</v>
      </c>
      <c r="C11" s="151">
        <v>15.757575757575754</v>
      </c>
      <c r="D11" s="98">
        <v>83.030303030303031</v>
      </c>
      <c r="E11" s="152">
        <v>1.2121212121212122</v>
      </c>
      <c r="F11" s="98">
        <v>20</v>
      </c>
      <c r="G11" s="98">
        <v>66.666666666666657</v>
      </c>
      <c r="H11" s="98">
        <v>10.90909090909091</v>
      </c>
      <c r="I11" s="152">
        <v>2.4242424242424243</v>
      </c>
      <c r="J11" s="151">
        <v>9.7560975609756095</v>
      </c>
      <c r="K11" s="98">
        <v>90.243902439024396</v>
      </c>
      <c r="L11" s="152">
        <v>0</v>
      </c>
      <c r="M11" s="98">
        <v>15.853658536585366</v>
      </c>
      <c r="N11" s="98">
        <v>73.170731707317074</v>
      </c>
      <c r="O11" s="98">
        <v>9.7560975609756095</v>
      </c>
      <c r="P11" s="152">
        <v>1.2195121951219512</v>
      </c>
      <c r="Q11" s="153">
        <f t="shared" si="0"/>
        <v>-0.38086303939962463</v>
      </c>
      <c r="R11" s="99">
        <f t="shared" si="1"/>
        <v>8.687911696635231E-2</v>
      </c>
      <c r="S11" s="154">
        <f t="shared" si="2"/>
        <v>-1</v>
      </c>
      <c r="T11" s="99">
        <f t="shared" si="3"/>
        <v>-0.20731707317073167</v>
      </c>
      <c r="U11" s="99">
        <f t="shared" si="4"/>
        <v>9.7560975609756184E-2</v>
      </c>
      <c r="V11" s="99">
        <f t="shared" si="5"/>
        <v>-0.10569105691056924</v>
      </c>
      <c r="W11" s="99">
        <f t="shared" si="6"/>
        <v>-0.49695121951219512</v>
      </c>
    </row>
    <row r="12" spans="1:23" ht="15" customHeight="1" x14ac:dyDescent="0.2">
      <c r="B12" s="20" t="s">
        <v>61</v>
      </c>
      <c r="C12" s="151">
        <v>20.135746606334845</v>
      </c>
      <c r="D12" s="98">
        <v>78.959276018099544</v>
      </c>
      <c r="E12" s="152">
        <v>0.90497737556561086</v>
      </c>
      <c r="F12" s="98">
        <v>19.23076923076923</v>
      </c>
      <c r="G12" s="98">
        <v>69.004524886877832</v>
      </c>
      <c r="H12" s="98">
        <v>11.538461538461537</v>
      </c>
      <c r="I12" s="152">
        <v>0.22624434389140272</v>
      </c>
      <c r="J12" s="151">
        <v>19.211822660098523</v>
      </c>
      <c r="K12" s="98">
        <v>80.049261083743829</v>
      </c>
      <c r="L12" s="152">
        <v>0.73891625615763545</v>
      </c>
      <c r="M12" s="98">
        <v>18.226600985221676</v>
      </c>
      <c r="N12" s="98">
        <v>69.70443349753694</v>
      </c>
      <c r="O12" s="98">
        <v>10.591133004926109</v>
      </c>
      <c r="P12" s="152">
        <v>1.4778325123152709</v>
      </c>
      <c r="Q12" s="153">
        <f t="shared" si="0"/>
        <v>-4.5884762273758928E-2</v>
      </c>
      <c r="R12" s="99">
        <f t="shared" si="1"/>
        <v>1.3804395387242874E-2</v>
      </c>
      <c r="S12" s="154">
        <f t="shared" si="2"/>
        <v>-0.18349753694581283</v>
      </c>
      <c r="T12" s="99">
        <f t="shared" si="3"/>
        <v>-5.221674876847282E-2</v>
      </c>
      <c r="U12" s="99">
        <f t="shared" si="4"/>
        <v>1.0142937898731885E-2</v>
      </c>
      <c r="V12" s="99">
        <f t="shared" si="5"/>
        <v>-8.2101806239737063E-2</v>
      </c>
      <c r="W12" s="99">
        <f t="shared" si="6"/>
        <v>5.5320197044334973</v>
      </c>
    </row>
    <row r="13" spans="1:23" ht="15" customHeight="1" x14ac:dyDescent="0.2">
      <c r="B13" s="20" t="s">
        <v>66</v>
      </c>
      <c r="C13" s="151">
        <v>18.020679468242243</v>
      </c>
      <c r="D13" s="98">
        <v>81.043820777941903</v>
      </c>
      <c r="E13" s="152">
        <v>0.93549975381585426</v>
      </c>
      <c r="F13" s="98">
        <v>18.168389955686852</v>
      </c>
      <c r="G13" s="98">
        <v>56.646971935007386</v>
      </c>
      <c r="H13" s="98">
        <v>24.864598719842444</v>
      </c>
      <c r="I13" s="152">
        <v>0.32003938946331856</v>
      </c>
      <c r="J13" s="151">
        <v>17.343526039178215</v>
      </c>
      <c r="K13" s="98">
        <v>81.485905398948887</v>
      </c>
      <c r="L13" s="152">
        <v>1.1705685618729096</v>
      </c>
      <c r="M13" s="98">
        <v>18.179646440516006</v>
      </c>
      <c r="N13" s="98">
        <v>57.716196846631632</v>
      </c>
      <c r="O13" s="98">
        <v>23.769708552317244</v>
      </c>
      <c r="P13" s="152">
        <v>0.33444816053511706</v>
      </c>
      <c r="Q13" s="153">
        <f t="shared" si="0"/>
        <v>-3.7576464875110349E-2</v>
      </c>
      <c r="R13" s="99">
        <f t="shared" si="1"/>
        <v>5.4548837500922875E-3</v>
      </c>
      <c r="S13" s="154">
        <f t="shared" si="2"/>
        <v>0.2512761837704629</v>
      </c>
      <c r="T13" s="99">
        <f t="shared" si="3"/>
        <v>6.195642462876183E-4</v>
      </c>
      <c r="U13" s="99">
        <f t="shared" si="4"/>
        <v>1.8875235076130759E-2</v>
      </c>
      <c r="V13" s="99">
        <f t="shared" si="5"/>
        <v>-4.4034097628587787E-2</v>
      </c>
      <c r="W13" s="99">
        <f t="shared" si="6"/>
        <v>4.5021867764342804E-2</v>
      </c>
    </row>
    <row r="14" spans="1:23" ht="15" customHeight="1" x14ac:dyDescent="0.2">
      <c r="B14" s="20" t="s">
        <v>67</v>
      </c>
      <c r="C14" s="151">
        <v>34.756097560975611</v>
      </c>
      <c r="D14" s="98">
        <v>64.634146341463421</v>
      </c>
      <c r="E14" s="152">
        <v>0.6097560975609756</v>
      </c>
      <c r="F14" s="98">
        <v>34.756097560975604</v>
      </c>
      <c r="G14" s="98">
        <v>61.280487804878049</v>
      </c>
      <c r="H14" s="98">
        <v>3.9634146341463414</v>
      </c>
      <c r="I14" s="152">
        <v>0</v>
      </c>
      <c r="J14" s="151">
        <v>36.619718309859152</v>
      </c>
      <c r="K14" s="98">
        <v>62.535211267605639</v>
      </c>
      <c r="L14" s="152">
        <v>0.84507042253521114</v>
      </c>
      <c r="M14" s="98">
        <v>37.464788732394368</v>
      </c>
      <c r="N14" s="98">
        <v>56.338028169014088</v>
      </c>
      <c r="O14" s="98">
        <v>5.6338028169014072</v>
      </c>
      <c r="P14" s="152">
        <v>0.56338028169014087</v>
      </c>
      <c r="Q14" s="153">
        <f t="shared" si="0"/>
        <v>5.3619965406473735E-2</v>
      </c>
      <c r="R14" s="99">
        <f t="shared" si="1"/>
        <v>-3.2474089821950547E-2</v>
      </c>
      <c r="S14" s="154">
        <f t="shared" si="2"/>
        <v>0.38591549295774641</v>
      </c>
      <c r="T14" s="99">
        <f t="shared" si="3"/>
        <v>7.7934272300469676E-2</v>
      </c>
      <c r="U14" s="99">
        <f t="shared" si="4"/>
        <v>-8.0653072664844783E-2</v>
      </c>
      <c r="V14" s="99">
        <f t="shared" si="5"/>
        <v>0.42145178764897051</v>
      </c>
      <c r="W14" s="99" t="str">
        <f t="shared" si="6"/>
        <v>-</v>
      </c>
    </row>
    <row r="15" spans="1:23" ht="15" customHeight="1" x14ac:dyDescent="0.2">
      <c r="B15" s="20" t="s">
        <v>76</v>
      </c>
      <c r="C15" s="151">
        <v>59.746835443037966</v>
      </c>
      <c r="D15" s="98">
        <v>39.493670886075954</v>
      </c>
      <c r="E15" s="152">
        <v>0.759493670886076</v>
      </c>
      <c r="F15" s="98">
        <v>56.962025316455701</v>
      </c>
      <c r="G15" s="98">
        <v>29.367088607594937</v>
      </c>
      <c r="H15" s="98">
        <v>12.658227848101266</v>
      </c>
      <c r="I15" s="152">
        <v>1.0126582278481013</v>
      </c>
      <c r="J15" s="151">
        <v>20.642201834862387</v>
      </c>
      <c r="K15" s="98">
        <v>77.064220183486242</v>
      </c>
      <c r="L15" s="152">
        <v>2.2935779816513762</v>
      </c>
      <c r="M15" s="98">
        <v>17.431192660550458</v>
      </c>
      <c r="N15" s="98">
        <v>54.587155963302749</v>
      </c>
      <c r="O15" s="98">
        <v>24.770642201834868</v>
      </c>
      <c r="P15" s="152">
        <v>3.2110091743119269</v>
      </c>
      <c r="Q15" s="153">
        <f t="shared" si="0"/>
        <v>-0.65450552013683705</v>
      </c>
      <c r="R15" s="99">
        <f t="shared" si="1"/>
        <v>0.951305575158786</v>
      </c>
      <c r="S15" s="154">
        <f t="shared" si="2"/>
        <v>2.0198776758409784</v>
      </c>
      <c r="T15" s="99">
        <f t="shared" si="3"/>
        <v>-0.69398572884811416</v>
      </c>
      <c r="U15" s="99">
        <f t="shared" si="4"/>
        <v>0.85878677633660216</v>
      </c>
      <c r="V15" s="99">
        <f t="shared" si="5"/>
        <v>0.95688073394495454</v>
      </c>
      <c r="W15" s="99">
        <f t="shared" si="6"/>
        <v>2.1708715596330275</v>
      </c>
    </row>
    <row r="16" spans="1:23" ht="15" customHeight="1" x14ac:dyDescent="0.2">
      <c r="A16" s="54"/>
      <c r="B16" s="20" t="s">
        <v>70</v>
      </c>
      <c r="C16" s="151">
        <v>33.800000000000004</v>
      </c>
      <c r="D16" s="98">
        <v>65.318181818181813</v>
      </c>
      <c r="E16" s="152">
        <v>0.88181818181818183</v>
      </c>
      <c r="F16" s="98">
        <v>33.118181818181817</v>
      </c>
      <c r="G16" s="98">
        <v>50.099999999999994</v>
      </c>
      <c r="H16" s="98">
        <v>16.263636363636365</v>
      </c>
      <c r="I16" s="152">
        <v>0.51818181818181819</v>
      </c>
      <c r="J16" s="151">
        <v>31.645454545454545</v>
      </c>
      <c r="K16" s="98">
        <v>67.25454545454545</v>
      </c>
      <c r="L16" s="152">
        <v>1.0999999999999999</v>
      </c>
      <c r="M16" s="98">
        <v>31.718181818181819</v>
      </c>
      <c r="N16" s="98">
        <v>51.554545454545448</v>
      </c>
      <c r="O16" s="98">
        <v>16.136363636363637</v>
      </c>
      <c r="P16" s="152">
        <v>0.59090909090909094</v>
      </c>
      <c r="Q16" s="153">
        <f t="shared" si="0"/>
        <v>-6.3743948359333169E-2</v>
      </c>
      <c r="R16" s="99">
        <f t="shared" si="1"/>
        <v>2.9645093945720236E-2</v>
      </c>
      <c r="S16" s="154">
        <f t="shared" si="2"/>
        <v>0.24742268041237092</v>
      </c>
      <c r="T16" s="99">
        <f t="shared" si="3"/>
        <v>-4.227285204501785E-2</v>
      </c>
      <c r="U16" s="99">
        <f t="shared" si="4"/>
        <v>2.903284340410095E-2</v>
      </c>
      <c r="V16" s="99">
        <f t="shared" si="5"/>
        <v>-7.8256008943544675E-3</v>
      </c>
      <c r="W16" s="99">
        <f t="shared" si="6"/>
        <v>0.14035087719298245</v>
      </c>
    </row>
    <row r="17" spans="1:23" ht="15" customHeight="1" x14ac:dyDescent="0.2">
      <c r="B17" s="20" t="s">
        <v>73</v>
      </c>
      <c r="C17" s="151">
        <v>34.474327628361856</v>
      </c>
      <c r="D17" s="98">
        <v>63.569682151589248</v>
      </c>
      <c r="E17" s="152">
        <v>1.9559902200488997</v>
      </c>
      <c r="F17" s="98">
        <v>33.74083129584352</v>
      </c>
      <c r="G17" s="98">
        <v>47.921760391198042</v>
      </c>
      <c r="H17" s="98">
        <v>16.625916870415651</v>
      </c>
      <c r="I17" s="152">
        <v>1.7114914425427872</v>
      </c>
      <c r="J17" s="151">
        <v>34.615384615384613</v>
      </c>
      <c r="K17" s="98">
        <v>62.66968325791855</v>
      </c>
      <c r="L17" s="152">
        <v>2.7149321266968327</v>
      </c>
      <c r="M17" s="98">
        <v>34.162895927601816</v>
      </c>
      <c r="N17" s="98">
        <v>50.904977375565608</v>
      </c>
      <c r="O17" s="98">
        <v>14.25339366515837</v>
      </c>
      <c r="P17" s="152">
        <v>0.67873303167420818</v>
      </c>
      <c r="Q17" s="153">
        <f t="shared" si="0"/>
        <v>4.0916530278232166E-3</v>
      </c>
      <c r="R17" s="99">
        <f t="shared" si="1"/>
        <v>-1.4157674904281325E-2</v>
      </c>
      <c r="S17" s="154">
        <f t="shared" si="2"/>
        <v>0.38800904977375583</v>
      </c>
      <c r="T17" s="99">
        <f t="shared" si="3"/>
        <v>1.2509016984720622E-2</v>
      </c>
      <c r="U17" s="99">
        <f t="shared" si="4"/>
        <v>6.2251823806445561E-2</v>
      </c>
      <c r="V17" s="99">
        <f t="shared" si="5"/>
        <v>-0.14270029278679819</v>
      </c>
      <c r="W17" s="99">
        <f t="shared" si="6"/>
        <v>-0.60342598577892692</v>
      </c>
    </row>
    <row r="18" spans="1:23" ht="15" customHeight="1" x14ac:dyDescent="0.2">
      <c r="B18" s="20" t="s">
        <v>72</v>
      </c>
      <c r="C18" s="151">
        <v>48.858447488584474</v>
      </c>
      <c r="D18" s="98">
        <v>50.68493150684931</v>
      </c>
      <c r="E18" s="152">
        <v>0.45662100456621002</v>
      </c>
      <c r="F18" s="98">
        <v>46.118721461187214</v>
      </c>
      <c r="G18" s="98">
        <v>42.922374429223744</v>
      </c>
      <c r="H18" s="98">
        <v>10.502283105022832</v>
      </c>
      <c r="I18" s="152">
        <v>0.45662100456621002</v>
      </c>
      <c r="J18" s="151">
        <v>46.04651162790698</v>
      </c>
      <c r="K18" s="98">
        <v>53.02325581395349</v>
      </c>
      <c r="L18" s="152">
        <v>0.93023255813953487</v>
      </c>
      <c r="M18" s="98">
        <v>47.906976744186046</v>
      </c>
      <c r="N18" s="98">
        <v>44.651162790697683</v>
      </c>
      <c r="O18" s="98">
        <v>7.441860465116279</v>
      </c>
      <c r="P18" s="152">
        <v>0</v>
      </c>
      <c r="Q18" s="153">
        <f t="shared" si="0"/>
        <v>-5.7552705933492598E-2</v>
      </c>
      <c r="R18" s="99">
        <f t="shared" si="1"/>
        <v>4.6134506599623037E-2</v>
      </c>
      <c r="S18" s="154">
        <f t="shared" si="2"/>
        <v>1.0372093023255813</v>
      </c>
      <c r="T18" s="99">
        <f t="shared" si="3"/>
        <v>3.8775040294727114E-2</v>
      </c>
      <c r="U18" s="99">
        <f t="shared" si="4"/>
        <v>4.0277090549233341E-2</v>
      </c>
      <c r="V18" s="99">
        <f t="shared" si="5"/>
        <v>-0.29140546006066737</v>
      </c>
      <c r="W18" s="99">
        <f t="shared" si="6"/>
        <v>-1</v>
      </c>
    </row>
    <row r="19" spans="1:23" ht="15" customHeight="1" x14ac:dyDescent="0.2">
      <c r="B19" s="20" t="s">
        <v>65</v>
      </c>
      <c r="C19" s="151">
        <v>43.695014662756599</v>
      </c>
      <c r="D19" s="98">
        <v>55.718475073313783</v>
      </c>
      <c r="E19" s="152">
        <v>0.5865102639296188</v>
      </c>
      <c r="F19" s="98">
        <v>39.882697947214083</v>
      </c>
      <c r="G19" s="98">
        <v>39.296187683284458</v>
      </c>
      <c r="H19" s="98">
        <v>20.821114369501466</v>
      </c>
      <c r="I19" s="152">
        <v>0</v>
      </c>
      <c r="J19" s="151">
        <v>38.700564971751412</v>
      </c>
      <c r="K19" s="98">
        <v>60.451977401129938</v>
      </c>
      <c r="L19" s="152">
        <v>0.84745762711864403</v>
      </c>
      <c r="M19" s="98">
        <v>37.288135593220339</v>
      </c>
      <c r="N19" s="98">
        <v>44.067796610169495</v>
      </c>
      <c r="O19" s="98">
        <v>18.361581920903955</v>
      </c>
      <c r="P19" s="152">
        <v>0.2824858757062147</v>
      </c>
      <c r="Q19" s="153">
        <f t="shared" si="0"/>
        <v>-0.11430250635119255</v>
      </c>
      <c r="R19" s="99">
        <f t="shared" si="1"/>
        <v>8.4953910199226712E-2</v>
      </c>
      <c r="S19" s="154">
        <f t="shared" si="2"/>
        <v>0.44491525423728806</v>
      </c>
      <c r="T19" s="99">
        <f t="shared" si="3"/>
        <v>-6.5054835493519647E-2</v>
      </c>
      <c r="U19" s="99">
        <f t="shared" si="4"/>
        <v>0.12142676448267142</v>
      </c>
      <c r="V19" s="99">
        <f t="shared" si="5"/>
        <v>-0.11812684013686636</v>
      </c>
      <c r="W19" s="99" t="str">
        <f t="shared" si="6"/>
        <v>-</v>
      </c>
    </row>
    <row r="20" spans="1:23" ht="15" customHeight="1" x14ac:dyDescent="0.2">
      <c r="B20" s="20" t="s">
        <v>74</v>
      </c>
      <c r="C20" s="151">
        <v>51.204055766793417</v>
      </c>
      <c r="D20" s="98">
        <v>47.465145754119135</v>
      </c>
      <c r="E20" s="152">
        <v>1.3307984790874525</v>
      </c>
      <c r="F20" s="98">
        <v>51.71102661596958</v>
      </c>
      <c r="G20" s="98">
        <v>37.389100126742711</v>
      </c>
      <c r="H20" s="98">
        <v>10.392902408111533</v>
      </c>
      <c r="I20" s="152">
        <v>0.50697084917617241</v>
      </c>
      <c r="J20" s="151">
        <v>49.756394640682103</v>
      </c>
      <c r="K20" s="98">
        <v>49.330085261875759</v>
      </c>
      <c r="L20" s="152">
        <v>0.91352009744214369</v>
      </c>
      <c r="M20" s="98">
        <v>50.42630937880633</v>
      </c>
      <c r="N20" s="98">
        <v>38.915956151035317</v>
      </c>
      <c r="O20" s="98">
        <v>10.109622411693056</v>
      </c>
      <c r="P20" s="152">
        <v>0.54811205846528621</v>
      </c>
      <c r="Q20" s="153">
        <f t="shared" si="0"/>
        <v>-2.8272391794599616E-2</v>
      </c>
      <c r="R20" s="99">
        <f t="shared" si="1"/>
        <v>3.9290714863016829E-2</v>
      </c>
      <c r="S20" s="154">
        <f t="shared" si="2"/>
        <v>-0.31355489820776061</v>
      </c>
      <c r="T20" s="99">
        <f t="shared" si="3"/>
        <v>-2.4844164218671638E-2</v>
      </c>
      <c r="U20" s="99">
        <f t="shared" si="4"/>
        <v>4.0836928920910731E-2</v>
      </c>
      <c r="V20" s="99">
        <f t="shared" si="5"/>
        <v>-2.7257063070021736E-2</v>
      </c>
      <c r="W20" s="99">
        <f t="shared" si="6"/>
        <v>8.1151035322776899E-2</v>
      </c>
    </row>
    <row r="21" spans="1:23" ht="15" customHeight="1" x14ac:dyDescent="0.2">
      <c r="B21" s="20" t="s">
        <v>75</v>
      </c>
      <c r="C21" s="151">
        <v>50.893407270486748</v>
      </c>
      <c r="D21" s="98">
        <v>47.627849661121381</v>
      </c>
      <c r="E21" s="152">
        <v>1.478743068391867</v>
      </c>
      <c r="F21" s="98">
        <v>50.831792975970423</v>
      </c>
      <c r="G21" s="98">
        <v>37.769562538508936</v>
      </c>
      <c r="H21" s="98">
        <v>10.844115834873691</v>
      </c>
      <c r="I21" s="152">
        <v>0.55452865064695012</v>
      </c>
      <c r="J21" s="151">
        <v>49.401913875598083</v>
      </c>
      <c r="K21" s="98">
        <v>49.581339712918663</v>
      </c>
      <c r="L21" s="152">
        <v>1.0167464114832536</v>
      </c>
      <c r="M21" s="98">
        <v>49.760765550239235</v>
      </c>
      <c r="N21" s="98">
        <v>38.815789473684212</v>
      </c>
      <c r="O21" s="98">
        <v>10.765550239234448</v>
      </c>
      <c r="P21" s="152">
        <v>0.6578947368421052</v>
      </c>
      <c r="Q21" s="153">
        <f t="shared" si="0"/>
        <v>-2.9306220095693725E-2</v>
      </c>
      <c r="R21" s="99">
        <f t="shared" si="1"/>
        <v>4.1015709625704888E-2</v>
      </c>
      <c r="S21" s="154">
        <f t="shared" si="2"/>
        <v>-0.31242523923444976</v>
      </c>
      <c r="T21" s="99">
        <f t="shared" si="3"/>
        <v>-2.1070030448020804E-2</v>
      </c>
      <c r="U21" s="99">
        <f t="shared" si="4"/>
        <v>2.7700266162960396E-2</v>
      </c>
      <c r="V21" s="99">
        <f t="shared" si="5"/>
        <v>-7.2449978251414304E-3</v>
      </c>
      <c r="W21" s="99">
        <f t="shared" si="6"/>
        <v>0.18640350877192957</v>
      </c>
    </row>
    <row r="22" spans="1:23" ht="15" customHeight="1" x14ac:dyDescent="0.2">
      <c r="B22" s="20" t="s">
        <v>69</v>
      </c>
      <c r="C22" s="151">
        <v>55.241935483870975</v>
      </c>
      <c r="D22" s="98">
        <v>44.556451612903231</v>
      </c>
      <c r="E22" s="152">
        <v>0.20161290322580644</v>
      </c>
      <c r="F22" s="98">
        <v>54.435483870967737</v>
      </c>
      <c r="G22" s="98">
        <v>36.021505376344081</v>
      </c>
      <c r="H22" s="98">
        <v>9.0053763440860219</v>
      </c>
      <c r="I22" s="152">
        <v>0.5376344086021505</v>
      </c>
      <c r="J22" s="151">
        <v>51.251738525730183</v>
      </c>
      <c r="K22" s="98">
        <v>48.052851182197493</v>
      </c>
      <c r="L22" s="152">
        <v>0.69541029207232274</v>
      </c>
      <c r="M22" s="98">
        <v>51.251738525730175</v>
      </c>
      <c r="N22" s="98">
        <v>38.664812239221135</v>
      </c>
      <c r="O22" s="98">
        <v>9.3880389429763547</v>
      </c>
      <c r="P22" s="152">
        <v>0.69541029207232274</v>
      </c>
      <c r="Q22" s="153">
        <f t="shared" si="0"/>
        <v>-7.2231302599920943E-2</v>
      </c>
      <c r="R22" s="99">
        <f t="shared" si="1"/>
        <v>7.8471230152486582E-2</v>
      </c>
      <c r="S22" s="154">
        <f t="shared" si="2"/>
        <v>2.4492350486787209</v>
      </c>
      <c r="T22" s="99">
        <f t="shared" si="3"/>
        <v>-5.8486581156956707E-2</v>
      </c>
      <c r="U22" s="99">
        <f t="shared" si="4"/>
        <v>7.3381354700766011E-2</v>
      </c>
      <c r="V22" s="99">
        <f t="shared" si="5"/>
        <v>4.2492682623045841E-2</v>
      </c>
      <c r="W22" s="99">
        <f t="shared" si="6"/>
        <v>0.29346314325452028</v>
      </c>
    </row>
    <row r="23" spans="1:23" ht="15" customHeight="1" x14ac:dyDescent="0.2">
      <c r="B23" s="20" t="s">
        <v>71</v>
      </c>
      <c r="C23" s="151">
        <v>51.360544217687071</v>
      </c>
      <c r="D23" s="98">
        <v>47.95918367346939</v>
      </c>
      <c r="E23" s="152">
        <v>0.68027210884353739</v>
      </c>
      <c r="F23" s="98">
        <v>50.000000000000007</v>
      </c>
      <c r="G23" s="98">
        <v>31.632653061224488</v>
      </c>
      <c r="H23" s="98">
        <v>17.006802721088437</v>
      </c>
      <c r="I23" s="152">
        <v>1.3605442176870748</v>
      </c>
      <c r="J23" s="151">
        <v>60.734463276836159</v>
      </c>
      <c r="K23" s="98">
        <v>37.853107344632768</v>
      </c>
      <c r="L23" s="152">
        <v>1.4124293785310735</v>
      </c>
      <c r="M23" s="98">
        <v>58.192090395480228</v>
      </c>
      <c r="N23" s="98">
        <v>29.378531073446329</v>
      </c>
      <c r="O23" s="98">
        <v>11.016949152542374</v>
      </c>
      <c r="P23" s="152">
        <v>1.4124293785310735</v>
      </c>
      <c r="Q23" s="153">
        <f t="shared" si="0"/>
        <v>0.18251206644965778</v>
      </c>
      <c r="R23" s="99">
        <f t="shared" si="1"/>
        <v>-0.21072244260127426</v>
      </c>
      <c r="S23" s="154">
        <f t="shared" si="2"/>
        <v>1.0762711864406782</v>
      </c>
      <c r="T23" s="99">
        <f t="shared" si="3"/>
        <v>0.16384180790960445</v>
      </c>
      <c r="U23" s="99">
        <f t="shared" si="4"/>
        <v>-7.1259340258793435E-2</v>
      </c>
      <c r="V23" s="99">
        <f t="shared" si="5"/>
        <v>-0.35220338983050847</v>
      </c>
      <c r="W23" s="99">
        <f t="shared" si="6"/>
        <v>3.8135593220339103E-2</v>
      </c>
    </row>
    <row r="24" spans="1:23" ht="6" customHeight="1" x14ac:dyDescent="0.2">
      <c r="A24" s="54"/>
      <c r="B24" s="21"/>
      <c r="C24" s="25"/>
      <c r="D24" s="25"/>
      <c r="E24" s="25"/>
      <c r="F24" s="25"/>
      <c r="G24" s="25"/>
      <c r="H24" s="25"/>
      <c r="I24" s="25"/>
      <c r="J24" s="25"/>
      <c r="K24" s="27"/>
      <c r="L24" s="27"/>
      <c r="M24" s="27"/>
      <c r="N24" s="27"/>
      <c r="O24" s="27"/>
      <c r="P24" s="27"/>
      <c r="Q24" s="25"/>
      <c r="R24" s="25"/>
      <c r="S24" s="25"/>
      <c r="T24" s="25"/>
      <c r="U24" s="27"/>
      <c r="V24" s="27"/>
      <c r="W24" s="27"/>
    </row>
    <row r="25" spans="1:23" ht="15" customHeight="1" x14ac:dyDescent="0.2">
      <c r="A25" s="54"/>
      <c r="B25" s="332" t="s">
        <v>59</v>
      </c>
      <c r="C25" s="332"/>
      <c r="D25" s="332"/>
      <c r="E25" s="332"/>
      <c r="F25" s="332"/>
      <c r="G25" s="332"/>
      <c r="H25" s="332"/>
      <c r="I25" s="332"/>
      <c r="J25" s="332"/>
      <c r="K25" s="332"/>
      <c r="L25" s="332"/>
      <c r="M25" s="332"/>
      <c r="N25" s="332"/>
      <c r="O25" s="332"/>
      <c r="P25" s="332"/>
      <c r="Q25" s="332"/>
      <c r="R25" s="332"/>
      <c r="S25" s="332"/>
      <c r="T25" s="332"/>
      <c r="U25" s="332"/>
      <c r="V25" s="332"/>
      <c r="W25" s="332"/>
    </row>
    <row r="26" spans="1:23" x14ac:dyDescent="0.2">
      <c r="B26" s="28"/>
      <c r="C26" s="28"/>
      <c r="D26" s="28"/>
      <c r="E26" s="28"/>
      <c r="F26" s="28"/>
      <c r="G26" s="28"/>
      <c r="H26" s="28"/>
      <c r="I26" s="28"/>
      <c r="J26" s="28"/>
      <c r="K26" s="28"/>
      <c r="L26" s="28"/>
      <c r="M26" s="28"/>
      <c r="N26" s="28"/>
      <c r="O26" s="28"/>
      <c r="P26" s="28"/>
      <c r="Q26" s="28"/>
      <c r="R26" s="28"/>
      <c r="S26" s="28"/>
      <c r="T26" s="28"/>
      <c r="U26" s="28"/>
      <c r="V26" s="28"/>
      <c r="W26" s="28"/>
    </row>
    <row r="27" spans="1:23" x14ac:dyDescent="0.2">
      <c r="B27" s="28"/>
      <c r="C27" s="28"/>
      <c r="D27" s="28"/>
      <c r="E27" s="28"/>
      <c r="F27" s="28"/>
      <c r="G27" s="28"/>
      <c r="H27" s="28"/>
      <c r="I27" s="28"/>
      <c r="J27" s="28"/>
      <c r="K27" s="28"/>
      <c r="L27" s="28"/>
      <c r="M27" s="28"/>
      <c r="N27" s="28"/>
      <c r="O27" s="28"/>
      <c r="P27" s="28"/>
      <c r="Q27" s="28"/>
      <c r="R27" s="28"/>
      <c r="S27" s="28"/>
      <c r="T27" s="28"/>
      <c r="U27" s="28"/>
      <c r="V27" s="28"/>
      <c r="W27" s="28"/>
    </row>
    <row r="28" spans="1:23" x14ac:dyDescent="0.2">
      <c r="B28" s="37"/>
      <c r="C28" s="37"/>
      <c r="D28" s="37"/>
      <c r="E28" s="37"/>
      <c r="F28" s="37"/>
      <c r="G28" s="37"/>
      <c r="H28" s="37"/>
      <c r="I28" s="37"/>
      <c r="J28" s="37"/>
      <c r="K28" s="37"/>
      <c r="L28" s="37"/>
      <c r="M28" s="37"/>
      <c r="N28" s="37"/>
      <c r="O28" s="37"/>
      <c r="P28" s="37"/>
      <c r="Q28" s="37"/>
      <c r="R28" s="37"/>
      <c r="S28" s="37"/>
      <c r="T28" s="37"/>
      <c r="U28" s="37"/>
      <c r="V28" s="37"/>
      <c r="W28" s="37"/>
    </row>
    <row r="29" spans="1:23" x14ac:dyDescent="0.2">
      <c r="A29" s="10"/>
      <c r="B29" s="10"/>
      <c r="C29" s="10"/>
      <c r="D29" s="10"/>
      <c r="E29" s="10"/>
      <c r="K29" s="37"/>
      <c r="L29" s="37"/>
      <c r="M29" s="37"/>
      <c r="N29" s="37"/>
      <c r="O29" s="37"/>
      <c r="P29" s="37"/>
      <c r="Q29" s="37"/>
      <c r="R29" s="37"/>
      <c r="S29" s="37"/>
      <c r="T29" s="37"/>
      <c r="U29" s="37"/>
      <c r="V29" s="37"/>
      <c r="W29" s="37"/>
    </row>
    <row r="30" spans="1:23" x14ac:dyDescent="0.2">
      <c r="A30" s="10"/>
      <c r="B30" s="10"/>
      <c r="C30" s="10"/>
      <c r="D30" s="10"/>
      <c r="E30" s="10"/>
      <c r="L30" s="37"/>
      <c r="M30" s="37"/>
      <c r="N30" s="37"/>
      <c r="O30" s="37"/>
      <c r="R30" s="37"/>
      <c r="S30" s="37"/>
      <c r="T30" s="37"/>
      <c r="U30" s="37"/>
      <c r="V30" s="37"/>
      <c r="W30" s="37"/>
    </row>
    <row r="31" spans="1:23" x14ac:dyDescent="0.2">
      <c r="A31" s="10"/>
      <c r="B31" s="10"/>
      <c r="C31" s="10"/>
      <c r="D31" s="10"/>
      <c r="E31" s="138"/>
      <c r="L31" s="37"/>
      <c r="M31" s="37"/>
      <c r="N31" s="37"/>
      <c r="O31" s="37"/>
      <c r="P31" s="37"/>
      <c r="Q31" s="37"/>
      <c r="R31" s="37"/>
      <c r="S31" s="37"/>
      <c r="T31" s="37"/>
    </row>
    <row r="32" spans="1:23" x14ac:dyDescent="0.2">
      <c r="A32" s="10"/>
      <c r="B32" s="10"/>
      <c r="C32" s="10"/>
      <c r="D32" s="10"/>
      <c r="E32" s="138"/>
      <c r="L32" s="37"/>
      <c r="M32" s="37"/>
      <c r="N32" s="37"/>
      <c r="O32" s="37"/>
      <c r="P32" s="37"/>
      <c r="Q32" s="37"/>
      <c r="R32" s="37"/>
      <c r="S32" s="37"/>
      <c r="T32" s="37"/>
    </row>
    <row r="33" spans="1:20" x14ac:dyDescent="0.2">
      <c r="A33" s="10"/>
      <c r="B33" s="10"/>
      <c r="C33" s="10"/>
      <c r="D33" s="10"/>
      <c r="E33" s="138"/>
      <c r="L33" s="37"/>
      <c r="M33" s="37"/>
      <c r="N33" s="37"/>
      <c r="O33" s="37"/>
      <c r="P33" s="37"/>
      <c r="Q33" s="37"/>
      <c r="R33" s="37"/>
      <c r="S33" s="38"/>
      <c r="T33" s="38"/>
    </row>
    <row r="34" spans="1:20" x14ac:dyDescent="0.2">
      <c r="A34" s="10"/>
      <c r="B34" s="10"/>
      <c r="C34" s="10"/>
      <c r="D34" s="10"/>
      <c r="E34" s="138"/>
      <c r="L34" s="37"/>
      <c r="M34" s="37"/>
      <c r="N34" s="37"/>
      <c r="O34" s="37"/>
      <c r="P34" s="37"/>
      <c r="Q34" s="37"/>
      <c r="R34" s="37"/>
      <c r="S34" s="38"/>
      <c r="T34" s="38"/>
    </row>
    <row r="35" spans="1:20" x14ac:dyDescent="0.2">
      <c r="A35" s="10"/>
      <c r="B35" s="10"/>
      <c r="C35" s="10"/>
      <c r="D35" s="10"/>
      <c r="E35" s="138"/>
      <c r="F35" s="37"/>
      <c r="G35" s="37"/>
      <c r="H35" s="37"/>
      <c r="I35" s="37"/>
      <c r="J35" s="37"/>
      <c r="K35" s="37"/>
      <c r="L35" s="37"/>
      <c r="M35" s="37"/>
      <c r="N35" s="37"/>
      <c r="O35" s="37"/>
      <c r="P35" s="37"/>
      <c r="Q35" s="37"/>
      <c r="R35" s="37"/>
      <c r="S35" s="37"/>
      <c r="T35" s="37"/>
    </row>
    <row r="36" spans="1:20" x14ac:dyDescent="0.2">
      <c r="A36" s="10"/>
      <c r="B36" s="10"/>
      <c r="C36" s="10"/>
      <c r="D36" s="10"/>
      <c r="E36" s="138"/>
    </row>
    <row r="37" spans="1:20" x14ac:dyDescent="0.2">
      <c r="A37" s="10"/>
      <c r="B37" s="10"/>
      <c r="C37" s="10"/>
      <c r="D37" s="10"/>
      <c r="E37" s="138"/>
    </row>
    <row r="38" spans="1:20" x14ac:dyDescent="0.2">
      <c r="A38" s="10"/>
      <c r="B38" s="10"/>
      <c r="C38" s="10"/>
      <c r="D38" s="10"/>
      <c r="E38" s="138"/>
    </row>
    <row r="39" spans="1:20" x14ac:dyDescent="0.2">
      <c r="A39" s="10"/>
      <c r="B39" s="10"/>
      <c r="C39" s="10"/>
      <c r="D39" s="10"/>
      <c r="E39" s="138"/>
    </row>
    <row r="40" spans="1:20" x14ac:dyDescent="0.2">
      <c r="A40" s="10"/>
      <c r="B40" s="10"/>
      <c r="C40" s="10"/>
      <c r="D40" s="10"/>
      <c r="E40" s="138"/>
    </row>
    <row r="41" spans="1:20" x14ac:dyDescent="0.2">
      <c r="A41" s="10"/>
      <c r="B41" s="10"/>
      <c r="C41" s="10"/>
      <c r="D41" s="10"/>
      <c r="E41" s="138"/>
    </row>
    <row r="42" spans="1:20" x14ac:dyDescent="0.2">
      <c r="A42" s="10"/>
      <c r="B42" s="10"/>
      <c r="C42" s="10"/>
      <c r="D42" s="10"/>
      <c r="E42" s="138"/>
    </row>
    <row r="43" spans="1:20" x14ac:dyDescent="0.2">
      <c r="A43" s="10"/>
      <c r="B43" s="10"/>
      <c r="C43" s="10"/>
      <c r="D43" s="10"/>
      <c r="E43" s="138"/>
    </row>
    <row r="44" spans="1:20" x14ac:dyDescent="0.2">
      <c r="A44" s="10"/>
      <c r="B44" s="10"/>
      <c r="C44" s="10"/>
      <c r="D44" s="10"/>
      <c r="E44" s="138"/>
    </row>
    <row r="45" spans="1:20" x14ac:dyDescent="0.2">
      <c r="A45" s="10"/>
      <c r="B45" s="10"/>
      <c r="C45" s="10"/>
      <c r="D45" s="10"/>
      <c r="E45" s="138"/>
    </row>
    <row r="46" spans="1:20" x14ac:dyDescent="0.2">
      <c r="A46" s="10"/>
      <c r="B46" s="10"/>
      <c r="C46" s="10"/>
      <c r="D46" s="10"/>
      <c r="E46" s="138"/>
    </row>
    <row r="47" spans="1:20" x14ac:dyDescent="0.2">
      <c r="A47" s="10"/>
      <c r="B47" s="10"/>
      <c r="C47" s="10"/>
      <c r="D47" s="10"/>
      <c r="E47" s="138"/>
    </row>
    <row r="48" spans="1:20" x14ac:dyDescent="0.2">
      <c r="A48" s="10"/>
      <c r="B48" s="10"/>
      <c r="C48" s="10"/>
      <c r="D48" s="10"/>
      <c r="E48" s="138"/>
    </row>
    <row r="49" spans="1:5" x14ac:dyDescent="0.2">
      <c r="A49" s="10"/>
      <c r="B49" s="10"/>
      <c r="C49" s="10"/>
      <c r="D49" s="10"/>
      <c r="E49" s="10"/>
    </row>
  </sheetData>
  <sortState ref="A8:W23">
    <sortCondition descending="1" ref="N8:N23"/>
  </sortState>
  <mergeCells count="9">
    <mergeCell ref="B3:W3"/>
    <mergeCell ref="C5:I5"/>
    <mergeCell ref="J5:P5"/>
    <mergeCell ref="Q5:W5"/>
    <mergeCell ref="B25:W25"/>
    <mergeCell ref="C6:E6"/>
    <mergeCell ref="F6:I6"/>
    <mergeCell ref="J6:L6"/>
    <mergeCell ref="M6:P6"/>
  </mergeCells>
  <conditionalFormatting sqref="B8:W23">
    <cfRule type="expression" dxfId="36" priority="1">
      <formula>$B8="Todos los países"</formula>
    </cfRule>
  </conditionalFormatting>
  <pageMargins left="3.937007874015748E-2" right="3.937007874015748E-2" top="1.3779527559055118" bottom="0.35433070866141736" header="0.11811023622047245" footer="0.11811023622047245"/>
  <pageSetup paperSize="9" scale="60" fitToWidth="2" orientation="landscape" cellComments="atEnd" r:id="rId1"/>
  <headerFooter scaleWithDoc="0" alignWithMargins="0">
    <oddHeader>&amp;L&amp;G
&amp;"Arial,Negrita"&amp;14&amp;K00-049Fórmula de contratación según mercados (%)</oddHeader>
    <oddFooter>&amp;CTurismo de Tenerife&amp;R&amp;K01+033&amp;P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FCFF8277-3C54-4640-87B9-FDE511F35917}">
            <xm:f>$B8='[Plantilla Análisis de las Encuestas periodos 2016.xlsm]Edad (c)'!#REF!</xm:f>
            <x14:dxf>
              <font>
                <color theme="6"/>
              </font>
            </x14:dxf>
          </x14:cfRule>
          <xm:sqref>B8:W23</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pageSetUpPr fitToPage="1"/>
  </sheetPr>
  <dimension ref="A1:R49"/>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10"/>
    </row>
    <row r="2" spans="1:17" ht="77.25" customHeight="1" x14ac:dyDescent="0.2"/>
    <row r="3" spans="1:17" ht="21.75" customHeight="1" thickBot="1" x14ac:dyDescent="0.4">
      <c r="B3" s="312" t="s">
        <v>266</v>
      </c>
      <c r="C3" s="312"/>
      <c r="D3" s="312"/>
      <c r="E3" s="312"/>
      <c r="F3" s="312"/>
      <c r="G3" s="312"/>
      <c r="H3" s="312"/>
      <c r="I3" s="312"/>
      <c r="J3" s="312"/>
      <c r="K3" s="312"/>
      <c r="L3" s="312"/>
      <c r="M3" s="312"/>
      <c r="N3" s="312"/>
      <c r="O3" s="312"/>
      <c r="P3" s="312"/>
      <c r="Q3" s="312"/>
    </row>
    <row r="4" spans="1:17" s="11" customFormat="1" ht="6" customHeight="1" x14ac:dyDescent="0.2">
      <c r="B4" s="41"/>
      <c r="C4" s="42"/>
      <c r="D4" s="42"/>
      <c r="E4" s="42"/>
      <c r="F4" s="42"/>
      <c r="G4" s="42"/>
      <c r="H4" s="42"/>
      <c r="I4" s="42"/>
      <c r="J4" s="42"/>
      <c r="K4" s="43"/>
      <c r="L4" s="43"/>
      <c r="M4" s="43"/>
      <c r="N4" s="43"/>
      <c r="O4" s="43"/>
      <c r="P4" s="43"/>
      <c r="Q4" s="43"/>
    </row>
    <row r="5" spans="1:17" ht="39.75" customHeight="1" x14ac:dyDescent="0.2">
      <c r="B5" s="100"/>
      <c r="C5" s="101">
        <v>2008</v>
      </c>
      <c r="D5" s="101">
        <v>2009</v>
      </c>
      <c r="E5" s="101">
        <v>2010</v>
      </c>
      <c r="F5" s="101">
        <v>2011</v>
      </c>
      <c r="G5" s="101">
        <v>2012</v>
      </c>
      <c r="H5" s="101">
        <v>2013</v>
      </c>
      <c r="I5" s="101">
        <v>2014</v>
      </c>
      <c r="J5" s="102">
        <v>2015</v>
      </c>
      <c r="K5" s="103" t="s">
        <v>109</v>
      </c>
      <c r="L5" s="103" t="s">
        <v>155</v>
      </c>
      <c r="M5" s="103" t="s">
        <v>156</v>
      </c>
      <c r="N5" s="103" t="s">
        <v>157</v>
      </c>
      <c r="O5" s="103" t="s">
        <v>387</v>
      </c>
      <c r="P5" s="103" t="s">
        <v>214</v>
      </c>
      <c r="Q5" s="103" t="s">
        <v>593</v>
      </c>
    </row>
    <row r="6" spans="1:17" ht="15" customHeight="1" x14ac:dyDescent="0.2">
      <c r="B6" s="20" t="s">
        <v>76</v>
      </c>
      <c r="C6" s="126">
        <v>13.679245283018869</v>
      </c>
      <c r="D6" s="126">
        <v>18.131868131868131</v>
      </c>
      <c r="E6" s="126">
        <v>25.966850828729282</v>
      </c>
      <c r="F6" s="126">
        <v>36.363636363636367</v>
      </c>
      <c r="G6" s="126">
        <v>34.210526315789473</v>
      </c>
      <c r="H6" s="126">
        <v>23.385300668151448</v>
      </c>
      <c r="I6" s="126">
        <v>21.772151898734176</v>
      </c>
      <c r="J6" s="126">
        <v>33.486238532110093</v>
      </c>
      <c r="K6" s="99">
        <f t="shared" ref="K6:K21" si="0">IFERROR(D6/C6-1,"-")</f>
        <v>0.32550208412277359</v>
      </c>
      <c r="L6" s="99">
        <f t="shared" ref="L6:L21" si="1">IFERROR(E6/D6-1,"-")</f>
        <v>0.43211116691779683</v>
      </c>
      <c r="M6" s="99">
        <f t="shared" ref="M6:M21" si="2">IFERROR(F6/E6-1,"-")</f>
        <v>0.400386847195358</v>
      </c>
      <c r="N6" s="99">
        <f t="shared" ref="N6:N21" si="3">IFERROR(G6/F6-1,"-")</f>
        <v>-5.9210526315789602E-2</v>
      </c>
      <c r="O6" s="99">
        <f t="shared" ref="O6:O21" si="4">IFERROR(H6/G6-1,"-")</f>
        <v>-0.31642967277711154</v>
      </c>
      <c r="P6" s="99">
        <f t="shared" ref="P6:P21" si="5">IFERROR(I6/H6-1,"-")</f>
        <v>-6.898131404460528E-2</v>
      </c>
      <c r="Q6" s="99">
        <f t="shared" ref="Q6:Q21" si="6">IFERROR(J6/I6-1,"-")</f>
        <v>0.53803072327714974</v>
      </c>
    </row>
    <row r="7" spans="1:17" ht="15" customHeight="1" x14ac:dyDescent="0.2">
      <c r="B7" s="20" t="s">
        <v>71</v>
      </c>
      <c r="C7" s="126">
        <v>50.672645739910315</v>
      </c>
      <c r="D7" s="126">
        <v>47.368421052631582</v>
      </c>
      <c r="E7" s="126">
        <v>43.801652892561982</v>
      </c>
      <c r="F7" s="126">
        <v>36.363636363636367</v>
      </c>
      <c r="G7" s="126">
        <v>32.365145228215766</v>
      </c>
      <c r="H7" s="126">
        <v>41.071428571428569</v>
      </c>
      <c r="I7" s="126">
        <v>31.972789115646258</v>
      </c>
      <c r="J7" s="126">
        <v>21.751412429378529</v>
      </c>
      <c r="K7" s="99">
        <f t="shared" si="0"/>
        <v>-6.5207265952491822E-2</v>
      </c>
      <c r="L7" s="99">
        <f t="shared" si="1"/>
        <v>-7.5298438934802703E-2</v>
      </c>
      <c r="M7" s="99">
        <f t="shared" si="2"/>
        <v>-0.16981132075471683</v>
      </c>
      <c r="N7" s="99">
        <f t="shared" si="3"/>
        <v>-0.10995850622406655</v>
      </c>
      <c r="O7" s="99">
        <f t="shared" si="4"/>
        <v>0.26900183150183143</v>
      </c>
      <c r="P7" s="99">
        <f t="shared" si="5"/>
        <v>-0.22153209109730843</v>
      </c>
      <c r="Q7" s="99">
        <f t="shared" si="6"/>
        <v>-0.31968986657050125</v>
      </c>
    </row>
    <row r="8" spans="1:17" ht="15" customHeight="1" x14ac:dyDescent="0.2">
      <c r="B8" s="20" t="s">
        <v>73</v>
      </c>
      <c r="C8" s="126">
        <v>36.032388663967609</v>
      </c>
      <c r="D8" s="126">
        <v>55.294117647058826</v>
      </c>
      <c r="E8" s="126">
        <v>45.723684210526315</v>
      </c>
      <c r="F8" s="126">
        <v>31.607629427792915</v>
      </c>
      <c r="G8" s="126">
        <v>25.205479452054796</v>
      </c>
      <c r="H8" s="126">
        <v>33.431952662721891</v>
      </c>
      <c r="I8" s="126">
        <v>11.98044009779951</v>
      </c>
      <c r="J8" s="126">
        <v>21.266968325791854</v>
      </c>
      <c r="K8" s="99">
        <f t="shared" si="0"/>
        <v>0.53456708526107088</v>
      </c>
      <c r="L8" s="99">
        <f t="shared" si="1"/>
        <v>-0.17308230683090708</v>
      </c>
      <c r="M8" s="99">
        <f t="shared" si="2"/>
        <v>-0.30872522690294635</v>
      </c>
      <c r="N8" s="99">
        <f t="shared" si="3"/>
        <v>-0.20255077940481814</v>
      </c>
      <c r="O8" s="99">
        <f t="shared" si="4"/>
        <v>0.32637638281450965</v>
      </c>
      <c r="P8" s="99">
        <f t="shared" si="5"/>
        <v>-0.64164701300387295</v>
      </c>
      <c r="Q8" s="99">
        <f t="shared" si="6"/>
        <v>0.77514082556099373</v>
      </c>
    </row>
    <row r="9" spans="1:17" ht="15" customHeight="1" x14ac:dyDescent="0.2">
      <c r="B9" s="20" t="s">
        <v>67</v>
      </c>
      <c r="C9" s="126">
        <v>17.72853185595568</v>
      </c>
      <c r="D9" s="126">
        <v>32.275132275132272</v>
      </c>
      <c r="E9" s="126">
        <v>25.396825396825395</v>
      </c>
      <c r="F9" s="126">
        <v>27.868852459016395</v>
      </c>
      <c r="G9" s="126">
        <v>15.591397849462366</v>
      </c>
      <c r="H9" s="126">
        <v>12.8</v>
      </c>
      <c r="I9" s="126">
        <v>14.024390243902438</v>
      </c>
      <c r="J9" s="126">
        <v>13.521126760563378</v>
      </c>
      <c r="K9" s="99">
        <f t="shared" si="0"/>
        <v>0.82051917989417955</v>
      </c>
      <c r="L9" s="99">
        <f t="shared" si="1"/>
        <v>-0.21311475409836067</v>
      </c>
      <c r="M9" s="99">
        <f t="shared" si="2"/>
        <v>9.7336065573770725E-2</v>
      </c>
      <c r="N9" s="99">
        <f t="shared" si="3"/>
        <v>-0.44054395951929159</v>
      </c>
      <c r="O9" s="99">
        <f t="shared" si="4"/>
        <v>-0.17903448275862066</v>
      </c>
      <c r="P9" s="99">
        <f t="shared" si="5"/>
        <v>9.565548780487787E-2</v>
      </c>
      <c r="Q9" s="99">
        <f t="shared" si="6"/>
        <v>-3.5884874464176431E-2</v>
      </c>
    </row>
    <row r="10" spans="1:17" ht="15" customHeight="1" x14ac:dyDescent="0.2">
      <c r="B10" s="20" t="s">
        <v>72</v>
      </c>
      <c r="C10" s="126">
        <v>17.532467532467532</v>
      </c>
      <c r="D10" s="126">
        <v>23.717948717948719</v>
      </c>
      <c r="E10" s="126">
        <v>27.848101265822784</v>
      </c>
      <c r="F10" s="126">
        <v>25.136612021857925</v>
      </c>
      <c r="G10" s="126">
        <v>12.169312169312169</v>
      </c>
      <c r="H10" s="126">
        <v>18.536585365853657</v>
      </c>
      <c r="I10" s="126">
        <v>11.415525114155251</v>
      </c>
      <c r="J10" s="126">
        <v>7.441860465116279</v>
      </c>
      <c r="K10" s="99">
        <f t="shared" si="0"/>
        <v>0.35280151946818616</v>
      </c>
      <c r="L10" s="99">
        <f t="shared" si="1"/>
        <v>0.17413616147793354</v>
      </c>
      <c r="M10" s="99">
        <f t="shared" si="2"/>
        <v>-9.736711376055629E-2</v>
      </c>
      <c r="N10" s="99">
        <f t="shared" si="3"/>
        <v>-0.51587301587301582</v>
      </c>
      <c r="O10" s="99">
        <f t="shared" si="4"/>
        <v>0.5232237539766702</v>
      </c>
      <c r="P10" s="99">
        <f t="shared" si="5"/>
        <v>-0.38416246094688777</v>
      </c>
      <c r="Q10" s="99">
        <f t="shared" si="6"/>
        <v>-0.34809302325581393</v>
      </c>
    </row>
    <row r="11" spans="1:17" ht="15" customHeight="1" x14ac:dyDescent="0.2">
      <c r="B11" s="20" t="s">
        <v>62</v>
      </c>
      <c r="C11" s="126">
        <v>5.7268722466960353</v>
      </c>
      <c r="D11" s="126">
        <v>7.009345794392523</v>
      </c>
      <c r="E11" s="126">
        <v>5.1136363636363633</v>
      </c>
      <c r="F11" s="126">
        <v>2.1367521367521367</v>
      </c>
      <c r="G11" s="126">
        <v>2.904564315352697</v>
      </c>
      <c r="H11" s="126">
        <v>3.8732394366197185</v>
      </c>
      <c r="I11" s="126">
        <v>2.5179856115107913</v>
      </c>
      <c r="J11" s="126">
        <v>7.0796460176991154</v>
      </c>
      <c r="K11" s="99">
        <f t="shared" si="0"/>
        <v>0.22393961179007893</v>
      </c>
      <c r="L11" s="99">
        <f t="shared" si="1"/>
        <v>-0.2704545454545455</v>
      </c>
      <c r="M11" s="99">
        <f t="shared" si="2"/>
        <v>-0.58214624881291543</v>
      </c>
      <c r="N11" s="99">
        <f t="shared" si="3"/>
        <v>0.3593360995850623</v>
      </c>
      <c r="O11" s="99">
        <f t="shared" si="4"/>
        <v>0.33350100603621735</v>
      </c>
      <c r="P11" s="99">
        <f t="shared" si="5"/>
        <v>-0.34990189666448668</v>
      </c>
      <c r="Q11" s="99">
        <f t="shared" si="6"/>
        <v>1.8116308470290772</v>
      </c>
    </row>
    <row r="12" spans="1:17" ht="15" customHeight="1" x14ac:dyDescent="0.2">
      <c r="B12" s="20" t="s">
        <v>70</v>
      </c>
      <c r="C12" s="126">
        <v>9.9090909090909083</v>
      </c>
      <c r="D12" s="126">
        <v>11.3</v>
      </c>
      <c r="E12" s="126">
        <v>10.709090909090909</v>
      </c>
      <c r="F12" s="126">
        <v>9.5181818181818176</v>
      </c>
      <c r="G12" s="126">
        <v>7.7727272727272725</v>
      </c>
      <c r="H12" s="126">
        <v>7.9090909090909092</v>
      </c>
      <c r="I12" s="126">
        <v>6.3090909090909095</v>
      </c>
      <c r="J12" s="126">
        <v>6.5545454545454547</v>
      </c>
      <c r="K12" s="99">
        <f t="shared" si="0"/>
        <v>0.14036697247706442</v>
      </c>
      <c r="L12" s="99">
        <f t="shared" si="1"/>
        <v>-5.2292839903459454E-2</v>
      </c>
      <c r="M12" s="99">
        <f t="shared" si="2"/>
        <v>-0.11120543293718166</v>
      </c>
      <c r="N12" s="99">
        <f t="shared" si="3"/>
        <v>-0.18338108882521487</v>
      </c>
      <c r="O12" s="99">
        <f t="shared" si="4"/>
        <v>1.7543859649122862E-2</v>
      </c>
      <c r="P12" s="99">
        <f t="shared" si="5"/>
        <v>-0.20229885057471264</v>
      </c>
      <c r="Q12" s="99">
        <f t="shared" si="6"/>
        <v>3.8904899135446591E-2</v>
      </c>
    </row>
    <row r="13" spans="1:17" ht="15" customHeight="1" x14ac:dyDescent="0.2">
      <c r="B13" s="20" t="s">
        <v>74</v>
      </c>
      <c r="C13" s="126">
        <v>6.209850107066381</v>
      </c>
      <c r="D13" s="126">
        <v>7.6511723570547101</v>
      </c>
      <c r="E13" s="126">
        <v>7.8697981046559535</v>
      </c>
      <c r="F13" s="126">
        <v>7.4017355793772337</v>
      </c>
      <c r="G13" s="126">
        <v>6.062176165803109</v>
      </c>
      <c r="H13" s="126">
        <v>6.4552031163049524</v>
      </c>
      <c r="I13" s="126">
        <v>6.4005069708491762</v>
      </c>
      <c r="J13" s="126">
        <v>6.4555420219244821</v>
      </c>
      <c r="K13" s="99">
        <f t="shared" si="0"/>
        <v>0.23210258301536202</v>
      </c>
      <c r="L13" s="99">
        <f t="shared" si="1"/>
        <v>2.8574150130033393E-2</v>
      </c>
      <c r="M13" s="99">
        <f t="shared" si="2"/>
        <v>-5.9475798369186039E-2</v>
      </c>
      <c r="N13" s="99">
        <f t="shared" si="3"/>
        <v>-0.18097909594425587</v>
      </c>
      <c r="O13" s="99">
        <f t="shared" si="4"/>
        <v>6.4832650809278469E-2</v>
      </c>
      <c r="P13" s="99">
        <f t="shared" si="5"/>
        <v>-8.473187360692247E-3</v>
      </c>
      <c r="Q13" s="99">
        <f t="shared" si="6"/>
        <v>8.5985456036468122E-3</v>
      </c>
    </row>
    <row r="14" spans="1:17" ht="15" customHeight="1" x14ac:dyDescent="0.2">
      <c r="B14" s="20" t="s">
        <v>75</v>
      </c>
      <c r="C14" s="126">
        <v>5.8306709265175716</v>
      </c>
      <c r="D14" s="126">
        <v>7.2391220639199076</v>
      </c>
      <c r="E14" s="126">
        <v>7.501963864886096</v>
      </c>
      <c r="F14" s="126">
        <v>7.0593962999026294</v>
      </c>
      <c r="G14" s="126">
        <v>5.8558558558558556</v>
      </c>
      <c r="H14" s="126">
        <v>6.3043478260869561</v>
      </c>
      <c r="I14" s="126">
        <v>6.284658040665434</v>
      </c>
      <c r="J14" s="126">
        <v>6.339712918660287</v>
      </c>
      <c r="K14" s="99">
        <f t="shared" si="0"/>
        <v>0.24155901699009918</v>
      </c>
      <c r="L14" s="99">
        <f t="shared" si="1"/>
        <v>3.6308518995169736E-2</v>
      </c>
      <c r="M14" s="99">
        <f t="shared" si="2"/>
        <v>-5.899356127999511E-2</v>
      </c>
      <c r="N14" s="99">
        <f t="shared" si="3"/>
        <v>-0.17048772910841881</v>
      </c>
      <c r="O14" s="99">
        <f t="shared" si="4"/>
        <v>7.6588628762541688E-2</v>
      </c>
      <c r="P14" s="99">
        <f t="shared" si="5"/>
        <v>-3.1232073427241991E-3</v>
      </c>
      <c r="Q14" s="99">
        <f t="shared" si="6"/>
        <v>8.7602026456516935E-3</v>
      </c>
    </row>
    <row r="15" spans="1:17" ht="15" customHeight="1" x14ac:dyDescent="0.2">
      <c r="B15" s="20" t="s">
        <v>69</v>
      </c>
      <c r="C15" s="126">
        <v>21.30464954892436</v>
      </c>
      <c r="D15" s="126">
        <v>18.413391557496361</v>
      </c>
      <c r="E15" s="126">
        <v>18.175388967468177</v>
      </c>
      <c r="F15" s="126">
        <v>13.450704225352112</v>
      </c>
      <c r="G15" s="126">
        <v>7.7195467422096318</v>
      </c>
      <c r="H15" s="126">
        <v>9.6960926193921857</v>
      </c>
      <c r="I15" s="126">
        <v>4.771505376344086</v>
      </c>
      <c r="J15" s="126">
        <v>6.328233657858136</v>
      </c>
      <c r="K15" s="99">
        <f t="shared" si="0"/>
        <v>-0.13571018780611555</v>
      </c>
      <c r="L15" s="99">
        <f t="shared" si="1"/>
        <v>-1.292551615409987E-2</v>
      </c>
      <c r="M15" s="99">
        <f t="shared" si="2"/>
        <v>-0.25994958075300056</v>
      </c>
      <c r="N15" s="99">
        <f t="shared" si="3"/>
        <v>-0.42608605372054043</v>
      </c>
      <c r="O15" s="99">
        <f t="shared" si="4"/>
        <v>0.25604429161300613</v>
      </c>
      <c r="P15" s="99">
        <f t="shared" si="5"/>
        <v>-0.50789399775316968</v>
      </c>
      <c r="Q15" s="99">
        <f t="shared" si="6"/>
        <v>0.32625516660463472</v>
      </c>
    </row>
    <row r="16" spans="1:17" ht="15" customHeight="1" x14ac:dyDescent="0.2">
      <c r="B16" s="20" t="s">
        <v>61</v>
      </c>
      <c r="C16" s="126">
        <v>4.2553191489361701</v>
      </c>
      <c r="D16" s="126">
        <v>6.9767441860465116</v>
      </c>
      <c r="E16" s="126">
        <v>6.9164265129682994</v>
      </c>
      <c r="F16" s="126">
        <v>5.6497175141242941</v>
      </c>
      <c r="G16" s="126">
        <v>5.6097560975609753</v>
      </c>
      <c r="H16" s="126">
        <v>3.5398230088495577</v>
      </c>
      <c r="I16" s="126">
        <v>4.751131221719457</v>
      </c>
      <c r="J16" s="126">
        <v>5.6650246305418719</v>
      </c>
      <c r="K16" s="99">
        <f t="shared" si="0"/>
        <v>0.63953488372093026</v>
      </c>
      <c r="L16" s="99">
        <f t="shared" si="1"/>
        <v>-8.6455331412104153E-3</v>
      </c>
      <c r="M16" s="99">
        <f t="shared" si="2"/>
        <v>-0.18314500941619571</v>
      </c>
      <c r="N16" s="99">
        <f t="shared" si="3"/>
        <v>-7.0731707317074344E-3</v>
      </c>
      <c r="O16" s="99">
        <f t="shared" si="4"/>
        <v>-0.36898807233551356</v>
      </c>
      <c r="P16" s="99">
        <f t="shared" si="5"/>
        <v>0.3421945701357465</v>
      </c>
      <c r="Q16" s="99">
        <f t="shared" si="6"/>
        <v>0.19235280319024151</v>
      </c>
    </row>
    <row r="17" spans="1:18" ht="15" customHeight="1" x14ac:dyDescent="0.2">
      <c r="B17" s="20" t="s">
        <v>63</v>
      </c>
      <c r="C17" s="126">
        <v>2.4561403508771931</v>
      </c>
      <c r="D17" s="126">
        <v>4.4982698961937713</v>
      </c>
      <c r="E17" s="126">
        <v>8.3333333333333339</v>
      </c>
      <c r="F17" s="126">
        <v>4.2918454935622314</v>
      </c>
      <c r="G17" s="126">
        <v>2.6548672566371683</v>
      </c>
      <c r="H17" s="126">
        <v>1.3953488372093024</v>
      </c>
      <c r="I17" s="126">
        <v>3.4482758620689653</v>
      </c>
      <c r="J17" s="126">
        <v>3.3195020746887969</v>
      </c>
      <c r="K17" s="99">
        <f t="shared" si="0"/>
        <v>0.83143845773603542</v>
      </c>
      <c r="L17" s="99">
        <f t="shared" si="1"/>
        <v>0.85256410256410287</v>
      </c>
      <c r="M17" s="99">
        <f t="shared" si="2"/>
        <v>-0.48497854077253222</v>
      </c>
      <c r="N17" s="99">
        <f t="shared" si="3"/>
        <v>-0.38141592920353973</v>
      </c>
      <c r="O17" s="99">
        <f t="shared" si="4"/>
        <v>-0.47441860465116281</v>
      </c>
      <c r="P17" s="99">
        <f t="shared" si="5"/>
        <v>1.4712643678160919</v>
      </c>
      <c r="Q17" s="99">
        <f t="shared" si="6"/>
        <v>-3.734439834024883E-2</v>
      </c>
    </row>
    <row r="18" spans="1:18" ht="15" customHeight="1" x14ac:dyDescent="0.2">
      <c r="B18" s="20" t="s">
        <v>64</v>
      </c>
      <c r="C18" s="126">
        <v>2.5270758122743682</v>
      </c>
      <c r="D18" s="126">
        <v>6.0790273556231007</v>
      </c>
      <c r="E18" s="126">
        <v>7.0110701107011071</v>
      </c>
      <c r="F18" s="126">
        <v>1.8072289156626506</v>
      </c>
      <c r="G18" s="126">
        <v>3.7037037037037037</v>
      </c>
      <c r="H18" s="126">
        <v>6.4748201438848918</v>
      </c>
      <c r="I18" s="126">
        <v>4.895104895104895</v>
      </c>
      <c r="J18" s="126">
        <v>3.2128514056224895</v>
      </c>
      <c r="K18" s="99">
        <f t="shared" si="0"/>
        <v>1.4055579678679986</v>
      </c>
      <c r="L18" s="99">
        <f t="shared" si="1"/>
        <v>0.15332103321033208</v>
      </c>
      <c r="M18" s="99">
        <f t="shared" si="2"/>
        <v>-0.74223208623969561</v>
      </c>
      <c r="N18" s="99">
        <f t="shared" si="3"/>
        <v>1.0493827160493825</v>
      </c>
      <c r="O18" s="99">
        <f t="shared" si="4"/>
        <v>0.74820143884892087</v>
      </c>
      <c r="P18" s="99">
        <f t="shared" si="5"/>
        <v>-0.24397824397824397</v>
      </c>
      <c r="Q18" s="99">
        <f t="shared" si="6"/>
        <v>-0.34366035570854858</v>
      </c>
    </row>
    <row r="19" spans="1:18" ht="15" customHeight="1" x14ac:dyDescent="0.2">
      <c r="B19" s="20" t="s">
        <v>65</v>
      </c>
      <c r="C19" s="126">
        <v>20.161290322580644</v>
      </c>
      <c r="D19" s="126">
        <v>19.558359621451103</v>
      </c>
      <c r="E19" s="126">
        <v>15.408805031446541</v>
      </c>
      <c r="F19" s="126">
        <v>9.316770186335404</v>
      </c>
      <c r="G19" s="126">
        <v>11.436950146627566</v>
      </c>
      <c r="H19" s="126">
        <v>10.062893081761006</v>
      </c>
      <c r="I19" s="126">
        <v>4.9853372434017595</v>
      </c>
      <c r="J19" s="126">
        <v>2.5423728813559325</v>
      </c>
      <c r="K19" s="99">
        <f t="shared" si="0"/>
        <v>-2.9905362776025179E-2</v>
      </c>
      <c r="L19" s="99">
        <f t="shared" si="1"/>
        <v>-0.21216271048894297</v>
      </c>
      <c r="M19" s="99">
        <f t="shared" si="2"/>
        <v>-0.39536062872353905</v>
      </c>
      <c r="N19" s="99">
        <f t="shared" si="3"/>
        <v>0.22756598240469206</v>
      </c>
      <c r="O19" s="99">
        <f t="shared" si="4"/>
        <v>-0.12014191259474283</v>
      </c>
      <c r="P19" s="99">
        <f t="shared" si="5"/>
        <v>-0.5045821114369502</v>
      </c>
      <c r="Q19" s="99">
        <f t="shared" si="6"/>
        <v>-0.4900299102691924</v>
      </c>
    </row>
    <row r="20" spans="1:18" ht="15" customHeight="1" x14ac:dyDescent="0.2">
      <c r="B20" s="20" t="s">
        <v>68</v>
      </c>
      <c r="C20" s="126">
        <v>1.6042780748663101</v>
      </c>
      <c r="D20" s="126">
        <v>0.64516129032258063</v>
      </c>
      <c r="E20" s="126">
        <v>1.1627906976744187</v>
      </c>
      <c r="F20" s="126">
        <v>1.1049723756906078</v>
      </c>
      <c r="G20" s="126">
        <v>1.7964071856287425</v>
      </c>
      <c r="H20" s="126">
        <v>0.58823529411764708</v>
      </c>
      <c r="I20" s="126">
        <v>3.0303030303030303</v>
      </c>
      <c r="J20" s="126">
        <v>2.4390243902439024</v>
      </c>
      <c r="K20" s="99">
        <f t="shared" si="0"/>
        <v>-0.59784946236559144</v>
      </c>
      <c r="L20" s="99">
        <f t="shared" si="1"/>
        <v>0.80232558139534893</v>
      </c>
      <c r="M20" s="99">
        <f t="shared" si="2"/>
        <v>-4.9723756906077332E-2</v>
      </c>
      <c r="N20" s="99">
        <f t="shared" si="3"/>
        <v>0.62574850299401175</v>
      </c>
      <c r="O20" s="99">
        <f t="shared" si="4"/>
        <v>-0.67254901960784319</v>
      </c>
      <c r="P20" s="99">
        <f t="shared" si="5"/>
        <v>4.1515151515151514</v>
      </c>
      <c r="Q20" s="99">
        <f t="shared" si="6"/>
        <v>-0.19512195121951226</v>
      </c>
    </row>
    <row r="21" spans="1:18" ht="15" customHeight="1" x14ac:dyDescent="0.2">
      <c r="B21" s="20" t="s">
        <v>66</v>
      </c>
      <c r="C21" s="126">
        <v>1.3391707442698944</v>
      </c>
      <c r="D21" s="126">
        <v>1.4274591227614846</v>
      </c>
      <c r="E21" s="126">
        <v>1.1506008693428791</v>
      </c>
      <c r="F21" s="126">
        <v>0.70422535211267601</v>
      </c>
      <c r="G21" s="126">
        <v>0.89766606822262118</v>
      </c>
      <c r="H21" s="126">
        <v>0.60713382241335689</v>
      </c>
      <c r="I21" s="126">
        <v>0.46774987690792713</v>
      </c>
      <c r="J21" s="126">
        <v>0.93167701863354035</v>
      </c>
      <c r="K21" s="99">
        <f t="shared" si="0"/>
        <v>6.5927648785162551E-2</v>
      </c>
      <c r="L21" s="99">
        <f t="shared" si="1"/>
        <v>-0.19395179098579762</v>
      </c>
      <c r="M21" s="99">
        <f t="shared" si="2"/>
        <v>-0.38794992175273868</v>
      </c>
      <c r="N21" s="99">
        <f t="shared" si="3"/>
        <v>0.27468581687612215</v>
      </c>
      <c r="O21" s="99">
        <f t="shared" si="4"/>
        <v>-0.32365292183152039</v>
      </c>
      <c r="P21" s="99">
        <f t="shared" si="5"/>
        <v>-0.22957697357623497</v>
      </c>
      <c r="Q21" s="99">
        <f t="shared" si="6"/>
        <v>0.99182739457338998</v>
      </c>
    </row>
    <row r="22" spans="1:18" ht="6" customHeight="1" x14ac:dyDescent="0.2">
      <c r="B22" s="21"/>
      <c r="C22" s="25"/>
      <c r="D22" s="25"/>
      <c r="E22" s="25"/>
      <c r="F22" s="25"/>
      <c r="G22" s="25"/>
      <c r="H22" s="25"/>
      <c r="I22" s="25"/>
      <c r="J22" s="25"/>
      <c r="K22" s="27"/>
      <c r="L22" s="27"/>
      <c r="M22" s="27"/>
      <c r="N22" s="27"/>
      <c r="O22" s="27"/>
      <c r="P22" s="27"/>
      <c r="Q22" s="27"/>
    </row>
    <row r="23" spans="1:18" ht="15" customHeight="1" x14ac:dyDescent="0.2">
      <c r="B23" s="311" t="s">
        <v>59</v>
      </c>
      <c r="C23" s="311"/>
      <c r="D23" s="311"/>
      <c r="E23" s="311"/>
      <c r="F23" s="311"/>
      <c r="G23" s="311"/>
      <c r="H23" s="311"/>
      <c r="I23" s="311"/>
      <c r="J23" s="311"/>
      <c r="K23" s="311"/>
      <c r="L23" s="311"/>
      <c r="M23" s="311"/>
      <c r="N23" s="311"/>
      <c r="O23" s="311"/>
      <c r="P23" s="311"/>
      <c r="Q23" s="311"/>
    </row>
    <row r="24" spans="1:18" x14ac:dyDescent="0.2">
      <c r="B24" s="28"/>
      <c r="C24" s="28"/>
      <c r="D24" s="28"/>
      <c r="E24" s="28"/>
      <c r="F24" s="28"/>
      <c r="G24" s="28"/>
      <c r="H24" s="28"/>
      <c r="I24" s="28"/>
      <c r="J24" s="28"/>
      <c r="K24" s="28"/>
      <c r="L24" s="28"/>
      <c r="M24" s="28"/>
      <c r="N24" s="28"/>
      <c r="O24" s="28"/>
      <c r="P24" s="28"/>
      <c r="Q24" s="28"/>
    </row>
    <row r="25" spans="1:18" x14ac:dyDescent="0.2">
      <c r="B25" s="28"/>
      <c r="C25" s="28"/>
      <c r="D25" s="28"/>
      <c r="E25" s="28"/>
      <c r="F25" s="28"/>
      <c r="G25" s="28"/>
      <c r="H25" s="28"/>
      <c r="I25" s="28"/>
      <c r="J25" s="28"/>
      <c r="K25" s="28"/>
      <c r="L25" s="28"/>
      <c r="M25" s="28"/>
      <c r="N25" s="28"/>
      <c r="O25" s="28"/>
      <c r="P25" s="28"/>
      <c r="Q25" s="28"/>
    </row>
    <row r="26" spans="1:18" x14ac:dyDescent="0.2">
      <c r="B26" s="10"/>
      <c r="C26" s="10"/>
      <c r="D26" s="10"/>
      <c r="E26" s="10"/>
      <c r="F26" s="10"/>
      <c r="G26" s="10"/>
      <c r="H26" s="37"/>
      <c r="I26" s="37"/>
      <c r="J26" s="37"/>
      <c r="K26" s="37"/>
      <c r="L26" s="37"/>
      <c r="M26" s="37"/>
      <c r="N26" s="37"/>
      <c r="O26" s="37"/>
      <c r="P26" s="37"/>
      <c r="Q26" s="37"/>
      <c r="R26" s="37"/>
    </row>
    <row r="27" spans="1:18" x14ac:dyDescent="0.2">
      <c r="A27" s="10"/>
      <c r="B27" s="10"/>
      <c r="C27" s="10"/>
      <c r="D27" s="10"/>
      <c r="E27" s="10"/>
      <c r="F27" s="10"/>
      <c r="G27" s="10"/>
      <c r="H27" s="10"/>
      <c r="K27" s="37"/>
      <c r="L27" s="37"/>
      <c r="M27" s="37"/>
      <c r="N27" s="37"/>
      <c r="O27" s="37"/>
      <c r="P27" s="37"/>
      <c r="Q27" s="37"/>
      <c r="R27" s="37"/>
    </row>
    <row r="28" spans="1:18" x14ac:dyDescent="0.2">
      <c r="A28" s="10"/>
      <c r="B28" s="10"/>
      <c r="C28" s="10"/>
      <c r="D28" s="10">
        <v>2014</v>
      </c>
      <c r="E28" s="10">
        <v>2015</v>
      </c>
      <c r="F28" s="10" t="s">
        <v>593</v>
      </c>
      <c r="G28" s="10"/>
      <c r="H28" s="10"/>
      <c r="M28" s="37"/>
      <c r="N28" s="37"/>
      <c r="O28" s="37"/>
      <c r="P28" s="37"/>
      <c r="R28" s="37"/>
    </row>
    <row r="29" spans="1:18" x14ac:dyDescent="0.2">
      <c r="A29" s="10"/>
      <c r="B29" s="10" t="s">
        <v>76</v>
      </c>
      <c r="C29" s="96"/>
      <c r="D29" s="96">
        <v>21.772151898734176</v>
      </c>
      <c r="E29" s="96">
        <v>33.486238532110093</v>
      </c>
      <c r="F29" s="138">
        <f t="shared" ref="F29:F44" si="7">IFERROR(E29/D29-1,"-")</f>
        <v>0.53803072327714974</v>
      </c>
      <c r="G29" s="10"/>
      <c r="H29" s="10"/>
      <c r="M29" s="37"/>
      <c r="N29" s="37"/>
      <c r="O29" s="37"/>
      <c r="P29" s="37"/>
      <c r="Q29" s="37"/>
    </row>
    <row r="30" spans="1:18" x14ac:dyDescent="0.2">
      <c r="A30" s="10"/>
      <c r="B30" s="10" t="s">
        <v>71</v>
      </c>
      <c r="C30" s="96"/>
      <c r="D30" s="96">
        <v>31.972789115646258</v>
      </c>
      <c r="E30" s="96">
        <v>21.751412429378529</v>
      </c>
      <c r="F30" s="138">
        <f t="shared" si="7"/>
        <v>-0.31968986657050125</v>
      </c>
      <c r="G30" s="10"/>
      <c r="H30" s="10"/>
      <c r="M30" s="37"/>
      <c r="N30" s="37"/>
      <c r="O30" s="37"/>
      <c r="P30" s="37"/>
      <c r="Q30" s="37"/>
    </row>
    <row r="31" spans="1:18" x14ac:dyDescent="0.2">
      <c r="A31" s="10"/>
      <c r="B31" s="10" t="s">
        <v>73</v>
      </c>
      <c r="C31" s="96"/>
      <c r="D31" s="96">
        <v>11.98044009779951</v>
      </c>
      <c r="E31" s="96">
        <v>21.266968325791854</v>
      </c>
      <c r="F31" s="138">
        <f t="shared" si="7"/>
        <v>0.77514082556099373</v>
      </c>
      <c r="G31" s="10"/>
      <c r="H31" s="10"/>
      <c r="M31" s="37"/>
      <c r="N31" s="37"/>
      <c r="O31" s="37"/>
      <c r="P31" s="37"/>
      <c r="Q31" s="37"/>
    </row>
    <row r="32" spans="1:18" x14ac:dyDescent="0.2">
      <c r="A32" s="10"/>
      <c r="B32" s="10" t="s">
        <v>67</v>
      </c>
      <c r="C32" s="96"/>
      <c r="D32" s="96">
        <v>14.024390243902438</v>
      </c>
      <c r="E32" s="96">
        <v>13.521126760563378</v>
      </c>
      <c r="F32" s="138">
        <f t="shared" si="7"/>
        <v>-3.5884874464176431E-2</v>
      </c>
      <c r="G32" s="10"/>
      <c r="H32" s="10"/>
      <c r="M32" s="37"/>
      <c r="N32" s="37"/>
      <c r="O32" s="37"/>
      <c r="P32" s="37"/>
      <c r="Q32" s="37"/>
    </row>
    <row r="33" spans="1:17" x14ac:dyDescent="0.2">
      <c r="A33" s="10"/>
      <c r="B33" s="10" t="s">
        <v>72</v>
      </c>
      <c r="C33" s="96"/>
      <c r="D33" s="96">
        <v>11.415525114155251</v>
      </c>
      <c r="E33" s="96">
        <v>7.441860465116279</v>
      </c>
      <c r="F33" s="138">
        <f t="shared" si="7"/>
        <v>-0.34809302325581393</v>
      </c>
      <c r="G33" s="10"/>
      <c r="H33" s="10"/>
      <c r="I33" s="37"/>
      <c r="J33" s="37"/>
      <c r="K33" s="37"/>
      <c r="L33" s="37"/>
      <c r="M33" s="37"/>
      <c r="N33" s="37"/>
      <c r="O33" s="37"/>
      <c r="P33" s="37"/>
      <c r="Q33" s="37"/>
    </row>
    <row r="34" spans="1:17" x14ac:dyDescent="0.2">
      <c r="A34" s="10"/>
      <c r="B34" s="10" t="s">
        <v>62</v>
      </c>
      <c r="C34" s="96"/>
      <c r="D34" s="96">
        <v>2.5179856115107913</v>
      </c>
      <c r="E34" s="96">
        <v>7.0796460176991154</v>
      </c>
      <c r="F34" s="138">
        <f t="shared" si="7"/>
        <v>1.8116308470290772</v>
      </c>
      <c r="G34" s="10"/>
      <c r="H34" s="10"/>
    </row>
    <row r="35" spans="1:17" x14ac:dyDescent="0.2">
      <c r="A35" s="10"/>
      <c r="B35" s="10" t="s">
        <v>70</v>
      </c>
      <c r="C35" s="96"/>
      <c r="D35" s="96">
        <v>6.3090909090909095</v>
      </c>
      <c r="E35" s="96">
        <v>6.5545454545454547</v>
      </c>
      <c r="F35" s="138">
        <f t="shared" si="7"/>
        <v>3.8904899135446591E-2</v>
      </c>
      <c r="G35" s="10"/>
      <c r="H35" s="10"/>
    </row>
    <row r="36" spans="1:17" x14ac:dyDescent="0.2">
      <c r="A36" s="10"/>
      <c r="B36" s="10" t="s">
        <v>74</v>
      </c>
      <c r="C36" s="96"/>
      <c r="D36" s="96">
        <v>6.4005069708491762</v>
      </c>
      <c r="E36" s="96">
        <v>6.4555420219244821</v>
      </c>
      <c r="F36" s="138">
        <f t="shared" si="7"/>
        <v>8.5985456036468122E-3</v>
      </c>
      <c r="G36" s="10"/>
      <c r="H36" s="10"/>
    </row>
    <row r="37" spans="1:17" x14ac:dyDescent="0.2">
      <c r="A37" s="10"/>
      <c r="B37" s="10" t="s">
        <v>75</v>
      </c>
      <c r="C37" s="96"/>
      <c r="D37" s="96">
        <v>6.284658040665434</v>
      </c>
      <c r="E37" s="96">
        <v>6.339712918660287</v>
      </c>
      <c r="F37" s="138">
        <f t="shared" si="7"/>
        <v>8.7602026456516935E-3</v>
      </c>
      <c r="G37" s="10"/>
      <c r="H37" s="10"/>
    </row>
    <row r="38" spans="1:17" x14ac:dyDescent="0.2">
      <c r="A38" s="10"/>
      <c r="B38" s="10" t="s">
        <v>69</v>
      </c>
      <c r="C38" s="96"/>
      <c r="D38" s="96">
        <v>4.771505376344086</v>
      </c>
      <c r="E38" s="96">
        <v>6.328233657858136</v>
      </c>
      <c r="F38" s="138">
        <f t="shared" si="7"/>
        <v>0.32625516660463472</v>
      </c>
      <c r="G38" s="10"/>
      <c r="H38" s="10"/>
    </row>
    <row r="39" spans="1:17" x14ac:dyDescent="0.2">
      <c r="A39" s="10"/>
      <c r="B39" s="10" t="s">
        <v>61</v>
      </c>
      <c r="C39" s="96"/>
      <c r="D39" s="96">
        <v>4.751131221719457</v>
      </c>
      <c r="E39" s="96">
        <v>5.6650246305418719</v>
      </c>
      <c r="F39" s="138">
        <f t="shared" si="7"/>
        <v>0.19235280319024151</v>
      </c>
      <c r="G39" s="10"/>
      <c r="H39" s="10"/>
    </row>
    <row r="40" spans="1:17" x14ac:dyDescent="0.2">
      <c r="A40" s="10"/>
      <c r="B40" s="10" t="s">
        <v>63</v>
      </c>
      <c r="C40" s="96"/>
      <c r="D40" s="96">
        <v>3.4482758620689653</v>
      </c>
      <c r="E40" s="96">
        <v>3.3195020746887969</v>
      </c>
      <c r="F40" s="138">
        <f t="shared" si="7"/>
        <v>-3.734439834024883E-2</v>
      </c>
      <c r="G40" s="10"/>
      <c r="H40" s="10"/>
    </row>
    <row r="41" spans="1:17" x14ac:dyDescent="0.2">
      <c r="A41" s="10"/>
      <c r="B41" s="10" t="s">
        <v>64</v>
      </c>
      <c r="C41" s="96"/>
      <c r="D41" s="96">
        <v>4.895104895104895</v>
      </c>
      <c r="E41" s="96">
        <v>3.2128514056224895</v>
      </c>
      <c r="F41" s="138">
        <f t="shared" si="7"/>
        <v>-0.34366035570854858</v>
      </c>
      <c r="G41" s="10"/>
      <c r="H41" s="10"/>
    </row>
    <row r="42" spans="1:17" x14ac:dyDescent="0.2">
      <c r="A42" s="10"/>
      <c r="B42" s="10" t="s">
        <v>65</v>
      </c>
      <c r="C42" s="96"/>
      <c r="D42" s="96">
        <v>4.9853372434017595</v>
      </c>
      <c r="E42" s="96">
        <v>2.5423728813559325</v>
      </c>
      <c r="F42" s="138">
        <f t="shared" si="7"/>
        <v>-0.4900299102691924</v>
      </c>
      <c r="G42" s="10"/>
      <c r="H42" s="10"/>
    </row>
    <row r="43" spans="1:17" x14ac:dyDescent="0.2">
      <c r="A43" s="10"/>
      <c r="B43" s="10" t="s">
        <v>68</v>
      </c>
      <c r="C43" s="96"/>
      <c r="D43" s="96">
        <v>3.0303030303030303</v>
      </c>
      <c r="E43" s="96">
        <v>2.4390243902439024</v>
      </c>
      <c r="F43" s="138">
        <f t="shared" si="7"/>
        <v>-0.19512195121951226</v>
      </c>
      <c r="G43" s="10"/>
      <c r="H43" s="10"/>
    </row>
    <row r="44" spans="1:17" x14ac:dyDescent="0.2">
      <c r="A44" s="10"/>
      <c r="B44" s="10" t="s">
        <v>66</v>
      </c>
      <c r="C44" s="96"/>
      <c r="D44" s="96">
        <v>0.46774987690792713</v>
      </c>
      <c r="E44" s="96">
        <v>0.93167701863354035</v>
      </c>
      <c r="F44" s="138">
        <f t="shared" si="7"/>
        <v>0.99182739457338998</v>
      </c>
      <c r="G44" s="10"/>
      <c r="H44" s="10"/>
    </row>
    <row r="45" spans="1:17" x14ac:dyDescent="0.2">
      <c r="A45" s="10"/>
      <c r="B45" s="10" t="s">
        <v>77</v>
      </c>
      <c r="C45" s="96"/>
      <c r="D45" s="96">
        <v>2.2222222222222223</v>
      </c>
      <c r="E45" s="96">
        <v>0</v>
      </c>
      <c r="F45" s="138"/>
      <c r="G45" s="10"/>
      <c r="H45" s="10"/>
    </row>
    <row r="46" spans="1:17" x14ac:dyDescent="0.2">
      <c r="A46" s="10"/>
      <c r="B46" s="44"/>
      <c r="C46" s="44"/>
      <c r="D46" s="44"/>
      <c r="E46" s="44"/>
      <c r="F46" s="155"/>
      <c r="G46" s="44"/>
      <c r="H46" s="10"/>
    </row>
    <row r="47" spans="1:17" x14ac:dyDescent="0.2">
      <c r="B47" s="44"/>
      <c r="C47" s="44"/>
      <c r="D47" s="44"/>
      <c r="E47" s="44"/>
      <c r="F47" s="156"/>
      <c r="G47" s="44"/>
    </row>
    <row r="48" spans="1:17" x14ac:dyDescent="0.2">
      <c r="B48" s="44"/>
      <c r="C48" s="44"/>
      <c r="D48" s="44"/>
      <c r="E48" s="44"/>
      <c r="F48" s="156"/>
      <c r="G48" s="44"/>
    </row>
    <row r="49" spans="2:7" x14ac:dyDescent="0.2">
      <c r="B49" s="44"/>
      <c r="C49" s="44"/>
      <c r="D49" s="44"/>
      <c r="E49" s="44"/>
      <c r="F49" s="156"/>
      <c r="G49" s="44"/>
    </row>
  </sheetData>
  <sortState ref="B28:F45">
    <sortCondition descending="1" ref="E28:E45"/>
  </sortState>
  <mergeCells count="2">
    <mergeCell ref="B3:Q3"/>
    <mergeCell ref="B23:Q23"/>
  </mergeCells>
  <conditionalFormatting sqref="B6:Q21">
    <cfRule type="expression" dxfId="34"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9"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CBF3D626-1CB1-421D-8145-D57B478C2698}">
            <xm:f>$B6='[Plantilla Análisis de las Encuestas periodos 2016.xlsm]Edad (c)'!#REF!</xm:f>
            <x14:dxf>
              <font>
                <color theme="6"/>
              </font>
            </x14:dxf>
          </x14:cfRule>
          <xm:sqref>B6:Q21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pageSetUpPr fitToPage="1"/>
  </sheetPr>
  <dimension ref="A1:R49"/>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10"/>
    </row>
    <row r="2" spans="1:17" ht="77.25" customHeight="1" x14ac:dyDescent="0.2"/>
    <row r="3" spans="1:17" ht="21.75" customHeight="1" thickBot="1" x14ac:dyDescent="0.4">
      <c r="B3" s="312" t="s">
        <v>669</v>
      </c>
      <c r="C3" s="312"/>
      <c r="D3" s="312"/>
      <c r="E3" s="312"/>
      <c r="F3" s="312"/>
      <c r="G3" s="312"/>
      <c r="H3" s="312"/>
      <c r="I3" s="312"/>
      <c r="J3" s="312"/>
      <c r="K3" s="312"/>
      <c r="L3" s="312"/>
      <c r="M3" s="312"/>
      <c r="N3" s="312"/>
      <c r="O3" s="312"/>
      <c r="P3" s="312"/>
      <c r="Q3" s="312"/>
    </row>
    <row r="4" spans="1:17" s="11" customFormat="1" ht="6" customHeight="1" x14ac:dyDescent="0.2">
      <c r="B4" s="41"/>
      <c r="C4" s="42"/>
      <c r="D4" s="42"/>
      <c r="E4" s="42"/>
      <c r="F4" s="42"/>
      <c r="G4" s="42"/>
      <c r="H4" s="42"/>
      <c r="I4" s="42"/>
      <c r="J4" s="42"/>
      <c r="K4" s="43"/>
      <c r="L4" s="43"/>
      <c r="M4" s="43"/>
      <c r="N4" s="43"/>
      <c r="O4" s="43"/>
      <c r="P4" s="43"/>
      <c r="Q4" s="43"/>
    </row>
    <row r="5" spans="1:17" ht="39.75" customHeight="1" x14ac:dyDescent="0.2">
      <c r="B5" s="100"/>
      <c r="C5" s="101">
        <v>2008</v>
      </c>
      <c r="D5" s="101">
        <v>2009</v>
      </c>
      <c r="E5" s="101">
        <v>2010</v>
      </c>
      <c r="F5" s="101">
        <v>2011</v>
      </c>
      <c r="G5" s="101">
        <v>2012</v>
      </c>
      <c r="H5" s="101">
        <v>2013</v>
      </c>
      <c r="I5" s="101">
        <v>2014</v>
      </c>
      <c r="J5" s="102">
        <v>2015</v>
      </c>
      <c r="K5" s="103" t="s">
        <v>109</v>
      </c>
      <c r="L5" s="103" t="s">
        <v>155</v>
      </c>
      <c r="M5" s="103" t="s">
        <v>156</v>
      </c>
      <c r="N5" s="103" t="s">
        <v>157</v>
      </c>
      <c r="O5" s="103" t="s">
        <v>387</v>
      </c>
      <c r="P5" s="103" t="s">
        <v>214</v>
      </c>
      <c r="Q5" s="103" t="s">
        <v>593</v>
      </c>
    </row>
    <row r="6" spans="1:17" ht="15" customHeight="1" x14ac:dyDescent="0.2">
      <c r="B6" s="20" t="s">
        <v>66</v>
      </c>
      <c r="C6" s="126">
        <v>97.347411795003865</v>
      </c>
      <c r="D6" s="126">
        <v>97.37866597456528</v>
      </c>
      <c r="E6" s="126">
        <v>95.806699053950396</v>
      </c>
      <c r="F6" s="126">
        <v>98.968812877263588</v>
      </c>
      <c r="G6" s="126">
        <v>98.922800718132848</v>
      </c>
      <c r="H6" s="126">
        <v>99.114596508980526</v>
      </c>
      <c r="I6" s="126">
        <v>99.335302806499257</v>
      </c>
      <c r="J6" s="126">
        <v>98.709985666507407</v>
      </c>
      <c r="K6" s="99">
        <v>3.2105814612948258E-4</v>
      </c>
      <c r="L6" s="99">
        <v>-1.6142826612817518E-2</v>
      </c>
      <c r="M6" s="99">
        <v>3.3005143215847133E-2</v>
      </c>
      <c r="N6" s="99">
        <v>-4.6491574257645496E-4</v>
      </c>
      <c r="O6" s="99">
        <v>1.9388431125617611E-3</v>
      </c>
      <c r="P6" s="99">
        <v>2.2267789537813165E-3</v>
      </c>
      <c r="Q6" s="99">
        <v>-6.2950141825202088E-3</v>
      </c>
    </row>
    <row r="7" spans="1:17" ht="15" customHeight="1" x14ac:dyDescent="0.2">
      <c r="B7" s="20" t="s">
        <v>65</v>
      </c>
      <c r="C7" s="126">
        <v>77.822580645161295</v>
      </c>
      <c r="D7" s="126">
        <v>78.233438485804413</v>
      </c>
      <c r="E7" s="126">
        <v>83.018867924528308</v>
      </c>
      <c r="F7" s="126">
        <v>90.683229813664596</v>
      </c>
      <c r="G7" s="126">
        <v>88.269794721407621</v>
      </c>
      <c r="H7" s="126">
        <v>89.308176100628927</v>
      </c>
      <c r="I7" s="126">
        <v>95.014662756598241</v>
      </c>
      <c r="J7" s="126">
        <v>97.175141242937855</v>
      </c>
      <c r="K7" s="99">
        <v>5.2794168124090657E-3</v>
      </c>
      <c r="L7" s="99">
        <v>6.1168594035301505E-2</v>
      </c>
      <c r="M7" s="99">
        <v>9.232072275550518E-2</v>
      </c>
      <c r="N7" s="99">
        <v>-2.6613907524203673E-2</v>
      </c>
      <c r="O7" s="99">
        <v>1.1763722601809468E-2</v>
      </c>
      <c r="P7" s="99">
        <v>6.3896575936557731E-2</v>
      </c>
      <c r="Q7" s="99">
        <v>2.2738369254376778E-2</v>
      </c>
    </row>
    <row r="8" spans="1:17" ht="15" customHeight="1" x14ac:dyDescent="0.2">
      <c r="B8" s="20" t="s">
        <v>68</v>
      </c>
      <c r="C8" s="126">
        <v>95.721925133689837</v>
      </c>
      <c r="D8" s="126">
        <v>94.838709677419359</v>
      </c>
      <c r="E8" s="126">
        <v>97.093023255813947</v>
      </c>
      <c r="F8" s="126">
        <v>98.895027624309392</v>
      </c>
      <c r="G8" s="126">
        <v>97.604790419161674</v>
      </c>
      <c r="H8" s="126">
        <v>98.82352941176471</v>
      </c>
      <c r="I8" s="126">
        <v>96.36363636363636</v>
      </c>
      <c r="J8" s="126">
        <v>96.951219512195124</v>
      </c>
      <c r="K8" s="99">
        <v>-9.2268877275183403E-3</v>
      </c>
      <c r="L8" s="99">
        <v>2.3769973105521203E-2</v>
      </c>
      <c r="M8" s="99">
        <v>1.8559565950970969E-2</v>
      </c>
      <c r="N8" s="99">
        <v>-1.3046532633057883E-2</v>
      </c>
      <c r="O8" s="99">
        <v>1.2486466979429789E-2</v>
      </c>
      <c r="P8" s="99">
        <v>-2.4891774891774965E-2</v>
      </c>
      <c r="Q8" s="99">
        <v>6.0975609756097615E-3</v>
      </c>
    </row>
    <row r="9" spans="1:17" ht="15" customHeight="1" x14ac:dyDescent="0.2">
      <c r="B9" s="20" t="s">
        <v>64</v>
      </c>
      <c r="C9" s="126">
        <v>96.028880866425993</v>
      </c>
      <c r="D9" s="126">
        <v>91.1854103343465</v>
      </c>
      <c r="E9" s="126">
        <v>89.298892988929893</v>
      </c>
      <c r="F9" s="126">
        <v>97.590361445783131</v>
      </c>
      <c r="G9" s="126">
        <v>95.925925925925924</v>
      </c>
      <c r="H9" s="126">
        <v>93.525179856115102</v>
      </c>
      <c r="I9" s="126">
        <v>95.104895104895107</v>
      </c>
      <c r="J9" s="126">
        <v>95.98393574297188</v>
      </c>
      <c r="K9" s="99">
        <v>-5.0437644262632308E-2</v>
      </c>
      <c r="L9" s="99">
        <v>-2.0688806888068845E-2</v>
      </c>
      <c r="M9" s="99">
        <v>9.285074181021602E-2</v>
      </c>
      <c r="N9" s="99">
        <v>-1.7055326931870174E-2</v>
      </c>
      <c r="O9" s="99">
        <v>-2.5027082581039473E-2</v>
      </c>
      <c r="P9" s="99">
        <v>1.6890801506186159E-2</v>
      </c>
      <c r="Q9" s="99">
        <v>9.2428537680131484E-3</v>
      </c>
    </row>
    <row r="10" spans="1:17" ht="15" customHeight="1" x14ac:dyDescent="0.2">
      <c r="B10" s="20" t="s">
        <v>63</v>
      </c>
      <c r="C10" s="126">
        <v>88.070175438596493</v>
      </c>
      <c r="D10" s="126">
        <v>87.889273356401389</v>
      </c>
      <c r="E10" s="126">
        <v>84.722222222222229</v>
      </c>
      <c r="F10" s="126">
        <v>95.278969957081543</v>
      </c>
      <c r="G10" s="126">
        <v>96.017699115044252</v>
      </c>
      <c r="H10" s="126">
        <v>97.20930232558139</v>
      </c>
      <c r="I10" s="126">
        <v>96.059113300492612</v>
      </c>
      <c r="J10" s="126">
        <v>95.435684647302907</v>
      </c>
      <c r="K10" s="99">
        <v>-2.0540674671555292E-3</v>
      </c>
      <c r="L10" s="99">
        <v>-3.6034558180227494E-2</v>
      </c>
      <c r="M10" s="99">
        <v>0.12460423555899514</v>
      </c>
      <c r="N10" s="99">
        <v>7.7533285497888293E-3</v>
      </c>
      <c r="O10" s="99">
        <v>1.2410245418497334E-2</v>
      </c>
      <c r="P10" s="99">
        <v>-1.1832088057133316E-2</v>
      </c>
      <c r="Q10" s="99">
        <v>-6.4900521332056371E-3</v>
      </c>
    </row>
    <row r="11" spans="1:17" ht="15" customHeight="1" x14ac:dyDescent="0.2">
      <c r="B11" s="20" t="s">
        <v>69</v>
      </c>
      <c r="C11" s="126">
        <v>78.278972935461482</v>
      </c>
      <c r="D11" s="126">
        <v>81.368267831149922</v>
      </c>
      <c r="E11" s="126">
        <v>79.137199434229132</v>
      </c>
      <c r="F11" s="126">
        <v>86.197183098591552</v>
      </c>
      <c r="G11" s="126">
        <v>91.784702549575073</v>
      </c>
      <c r="H11" s="126">
        <v>89.725036179450072</v>
      </c>
      <c r="I11" s="126">
        <v>94.892473118279568</v>
      </c>
      <c r="J11" s="126">
        <v>93.324061196105703</v>
      </c>
      <c r="K11" s="99">
        <v>3.9465194545097892E-2</v>
      </c>
      <c r="L11" s="99">
        <v>-2.7419391568597185E-2</v>
      </c>
      <c r="M11" s="99">
        <v>8.921194728693882E-2</v>
      </c>
      <c r="N11" s="99">
        <v>6.4822529578403509E-2</v>
      </c>
      <c r="O11" s="99">
        <v>-2.2440192242411228E-2</v>
      </c>
      <c r="P11" s="99">
        <v>5.7591918140825538E-2</v>
      </c>
      <c r="Q11" s="99">
        <v>-1.6528306941888893E-2</v>
      </c>
    </row>
    <row r="12" spans="1:17" ht="15" customHeight="1" x14ac:dyDescent="0.2">
      <c r="B12" s="20" t="s">
        <v>61</v>
      </c>
      <c r="C12" s="126">
        <v>89.665653495440736</v>
      </c>
      <c r="D12" s="126">
        <v>90.116279069767444</v>
      </c>
      <c r="E12" s="126">
        <v>89.33717579250721</v>
      </c>
      <c r="F12" s="126">
        <v>94.067796610169495</v>
      </c>
      <c r="G12" s="126">
        <v>94.146341463414629</v>
      </c>
      <c r="H12" s="126">
        <v>96.238938053097343</v>
      </c>
      <c r="I12" s="126">
        <v>95.022624434389144</v>
      </c>
      <c r="J12" s="126">
        <v>93.103448275862064</v>
      </c>
      <c r="K12" s="99">
        <v>5.0256208119825452E-3</v>
      </c>
      <c r="L12" s="99">
        <v>-8.6455331412103043E-3</v>
      </c>
      <c r="M12" s="99">
        <v>5.2952433023510048E-2</v>
      </c>
      <c r="N12" s="99">
        <v>8.3498132278614356E-4</v>
      </c>
      <c r="O12" s="99">
        <v>2.2227062222018423E-2</v>
      </c>
      <c r="P12" s="99">
        <v>-1.2638477141519666E-2</v>
      </c>
      <c r="Q12" s="99">
        <v>-2.0197044334975489E-2</v>
      </c>
    </row>
    <row r="13" spans="1:17" ht="15" customHeight="1" x14ac:dyDescent="0.2">
      <c r="B13" s="20" t="s">
        <v>75</v>
      </c>
      <c r="C13" s="126">
        <v>91.892971246006397</v>
      </c>
      <c r="D13" s="126">
        <v>90.450519830573739</v>
      </c>
      <c r="E13" s="126">
        <v>91.084053417124906</v>
      </c>
      <c r="F13" s="126">
        <v>92.648490749756576</v>
      </c>
      <c r="G13" s="126">
        <v>93.693693693693689</v>
      </c>
      <c r="H13" s="126">
        <v>92.826086956521735</v>
      </c>
      <c r="I13" s="126">
        <v>93.530499075785585</v>
      </c>
      <c r="J13" s="126">
        <v>93.002392344497608</v>
      </c>
      <c r="K13" s="99">
        <v>-1.5697081026698756E-2</v>
      </c>
      <c r="L13" s="99">
        <v>7.0042006141906032E-3</v>
      </c>
      <c r="M13" s="99">
        <v>1.7175754415180045E-2</v>
      </c>
      <c r="N13" s="99">
        <v>1.1281381223577691E-2</v>
      </c>
      <c r="O13" s="99">
        <v>-9.2600334448160737E-3</v>
      </c>
      <c r="P13" s="99">
        <v>7.5885146337557607E-3</v>
      </c>
      <c r="Q13" s="99">
        <v>-5.6463585301738117E-3</v>
      </c>
    </row>
    <row r="14" spans="1:17" ht="15" customHeight="1" x14ac:dyDescent="0.2">
      <c r="B14" s="20" t="s">
        <v>70</v>
      </c>
      <c r="C14" s="126">
        <v>87.909090909090907</v>
      </c>
      <c r="D14" s="126">
        <v>86.690909090909088</v>
      </c>
      <c r="E14" s="126">
        <v>86.5</v>
      </c>
      <c r="F14" s="126">
        <v>90.063636363636363</v>
      </c>
      <c r="G14" s="126">
        <v>91.827272727272728</v>
      </c>
      <c r="H14" s="126">
        <v>91.545454545454547</v>
      </c>
      <c r="I14" s="126">
        <v>93.436363636363637</v>
      </c>
      <c r="J14" s="126">
        <v>93</v>
      </c>
      <c r="K14" s="99">
        <v>-1.3857290589451954E-2</v>
      </c>
      <c r="L14" s="99">
        <v>-2.2021812080537106E-3</v>
      </c>
      <c r="M14" s="99">
        <v>4.1198108250131371E-2</v>
      </c>
      <c r="N14" s="99">
        <v>1.9582113657010236E-2</v>
      </c>
      <c r="O14" s="99">
        <v>-3.0690030690030401E-3</v>
      </c>
      <c r="P14" s="99">
        <v>2.0655412115193617E-2</v>
      </c>
      <c r="Q14" s="99">
        <v>-4.6701692936369499E-3</v>
      </c>
    </row>
    <row r="15" spans="1:17" ht="15" customHeight="1" x14ac:dyDescent="0.2">
      <c r="B15" s="20" t="s">
        <v>74</v>
      </c>
      <c r="C15" s="126">
        <v>91.349036402569595</v>
      </c>
      <c r="D15" s="126">
        <v>90.127519539284251</v>
      </c>
      <c r="E15" s="126">
        <v>90.72929542645241</v>
      </c>
      <c r="F15" s="126">
        <v>92.343032159264936</v>
      </c>
      <c r="G15" s="126">
        <v>93.523316062176164</v>
      </c>
      <c r="H15" s="126">
        <v>92.654424040066772</v>
      </c>
      <c r="I15" s="126">
        <v>93.409378960709759</v>
      </c>
      <c r="J15" s="126">
        <v>92.874543239951279</v>
      </c>
      <c r="K15" s="99">
        <v>-1.3371973163484707E-2</v>
      </c>
      <c r="L15" s="99">
        <v>6.6769383008022931E-3</v>
      </c>
      <c r="M15" s="99">
        <v>1.7786280883451466E-2</v>
      </c>
      <c r="N15" s="99">
        <v>1.2781515565522872E-2</v>
      </c>
      <c r="O15" s="99">
        <v>-9.290645998177971E-3</v>
      </c>
      <c r="P15" s="99">
        <v>8.1480720263991113E-3</v>
      </c>
      <c r="Q15" s="99">
        <v>-5.7257175533030891E-3</v>
      </c>
    </row>
    <row r="16" spans="1:17" ht="15" customHeight="1" x14ac:dyDescent="0.2">
      <c r="B16" s="20" t="s">
        <v>72</v>
      </c>
      <c r="C16" s="126">
        <v>82.467532467532465</v>
      </c>
      <c r="D16" s="126">
        <v>75.641025641025635</v>
      </c>
      <c r="E16" s="126">
        <v>68.987341772151893</v>
      </c>
      <c r="F16" s="126">
        <v>73.770491803278688</v>
      </c>
      <c r="G16" s="126">
        <v>86.772486772486772</v>
      </c>
      <c r="H16" s="126">
        <v>80.975609756097555</v>
      </c>
      <c r="I16" s="126">
        <v>88.12785388127854</v>
      </c>
      <c r="J16" s="126">
        <v>92.093023255813961</v>
      </c>
      <c r="K16" s="99">
        <v>-8.277811427417725E-2</v>
      </c>
      <c r="L16" s="99">
        <v>-8.7963956232568141E-2</v>
      </c>
      <c r="M16" s="99">
        <v>6.933373439614976E-2</v>
      </c>
      <c r="N16" s="99">
        <v>0.17624926513815398</v>
      </c>
      <c r="O16" s="99">
        <v>-6.6805472932778165E-2</v>
      </c>
      <c r="P16" s="99">
        <v>8.832590636518689E-2</v>
      </c>
      <c r="Q16" s="99">
        <v>4.4993372695505629E-2</v>
      </c>
    </row>
    <row r="17" spans="1:18" ht="15" customHeight="1" x14ac:dyDescent="0.2">
      <c r="B17" s="20" t="s">
        <v>62</v>
      </c>
      <c r="C17" s="126">
        <v>86.784140969162991</v>
      </c>
      <c r="D17" s="126">
        <v>87.383177570093451</v>
      </c>
      <c r="E17" s="126">
        <v>90.340909090909093</v>
      </c>
      <c r="F17" s="126">
        <v>97.435897435897431</v>
      </c>
      <c r="G17" s="126">
        <v>95.435684647302907</v>
      </c>
      <c r="H17" s="126">
        <v>94.366197183098592</v>
      </c>
      <c r="I17" s="126">
        <v>96.762589928057551</v>
      </c>
      <c r="J17" s="126">
        <v>92.035398230088489</v>
      </c>
      <c r="K17" s="99">
        <v>6.9026044878788273E-3</v>
      </c>
      <c r="L17" s="99">
        <v>3.3847836655323427E-2</v>
      </c>
      <c r="M17" s="99">
        <v>7.8535720045153967E-2</v>
      </c>
      <c r="N17" s="99">
        <v>-2.0528499672417433E-2</v>
      </c>
      <c r="O17" s="99">
        <v>-1.1206368646662579E-2</v>
      </c>
      <c r="P17" s="99">
        <v>2.5394609685386094E-2</v>
      </c>
      <c r="Q17" s="99">
        <v>-4.885350528012633E-2</v>
      </c>
    </row>
    <row r="18" spans="1:18" ht="15" customHeight="1" x14ac:dyDescent="0.2">
      <c r="B18" s="20" t="s">
        <v>67</v>
      </c>
      <c r="C18" s="126">
        <v>80.609418282548475</v>
      </c>
      <c r="D18" s="126">
        <v>65.873015873015873</v>
      </c>
      <c r="E18" s="126">
        <v>71.428571428571431</v>
      </c>
      <c r="F18" s="126">
        <v>71.857923497267763</v>
      </c>
      <c r="G18" s="126">
        <v>84.408602150537632</v>
      </c>
      <c r="H18" s="126">
        <v>86.666666666666671</v>
      </c>
      <c r="I18" s="126">
        <v>85.975609756097555</v>
      </c>
      <c r="J18" s="126">
        <v>86.197183098591552</v>
      </c>
      <c r="K18" s="99">
        <v>-0.1828124147711776</v>
      </c>
      <c r="L18" s="99">
        <v>8.43373493975903E-2</v>
      </c>
      <c r="M18" s="99">
        <v>6.0109289617487072E-3</v>
      </c>
      <c r="N18" s="99">
        <v>0.17465963449037147</v>
      </c>
      <c r="O18" s="99">
        <v>2.6751592356687892E-2</v>
      </c>
      <c r="P18" s="99">
        <v>-7.9737335834898504E-3</v>
      </c>
      <c r="Q18" s="99">
        <v>2.5771651183699174E-3</v>
      </c>
    </row>
    <row r="19" spans="1:18" ht="15" customHeight="1" x14ac:dyDescent="0.2">
      <c r="B19" s="20" t="s">
        <v>73</v>
      </c>
      <c r="C19" s="126">
        <v>62.348178137651821</v>
      </c>
      <c r="D19" s="126">
        <v>42.745098039215684</v>
      </c>
      <c r="E19" s="126">
        <v>52.30263157894737</v>
      </c>
      <c r="F19" s="126">
        <v>67.574931880108991</v>
      </c>
      <c r="G19" s="126">
        <v>74.520547945205479</v>
      </c>
      <c r="H19" s="126">
        <v>66.272189349112423</v>
      </c>
      <c r="I19" s="126">
        <v>87.286063569682156</v>
      </c>
      <c r="J19" s="126">
        <v>78.280542986425345</v>
      </c>
      <c r="K19" s="99">
        <v>-0.31441303794244979</v>
      </c>
      <c r="L19" s="99">
        <v>0.22359367455335599</v>
      </c>
      <c r="M19" s="99">
        <v>0.29199869758195796</v>
      </c>
      <c r="N19" s="99">
        <v>0.10278391515687146</v>
      </c>
      <c r="O19" s="99">
        <v>-0.11068569439610165</v>
      </c>
      <c r="P19" s="99">
        <v>0.31708435207823982</v>
      </c>
      <c r="Q19" s="99">
        <v>-0.1031724907157433</v>
      </c>
    </row>
    <row r="20" spans="1:18" ht="15" customHeight="1" x14ac:dyDescent="0.2">
      <c r="B20" s="20" t="s">
        <v>71</v>
      </c>
      <c r="C20" s="126">
        <v>46.63677130044843</v>
      </c>
      <c r="D20" s="126">
        <v>49.122807017543863</v>
      </c>
      <c r="E20" s="126">
        <v>52.47933884297521</v>
      </c>
      <c r="F20" s="126">
        <v>63.636363636363633</v>
      </c>
      <c r="G20" s="126">
        <v>67.634854771784234</v>
      </c>
      <c r="H20" s="126">
        <v>58.482142857142854</v>
      </c>
      <c r="I20" s="126">
        <v>68.027210884353735</v>
      </c>
      <c r="J20" s="126">
        <v>78.248587570621467</v>
      </c>
      <c r="K20" s="99">
        <v>5.3306342780027105E-2</v>
      </c>
      <c r="L20" s="99">
        <v>6.8329397874852482E-2</v>
      </c>
      <c r="M20" s="99">
        <v>0.21259842519685024</v>
      </c>
      <c r="N20" s="99">
        <v>6.2833432128037936E-2</v>
      </c>
      <c r="O20" s="99">
        <v>-0.13532537248028054</v>
      </c>
      <c r="P20" s="99">
        <v>0.16321337695383487</v>
      </c>
      <c r="Q20" s="99">
        <v>0.15025423728813569</v>
      </c>
    </row>
    <row r="21" spans="1:18" ht="15" customHeight="1" x14ac:dyDescent="0.2">
      <c r="B21" s="20" t="s">
        <v>76</v>
      </c>
      <c r="C21" s="126">
        <v>79.716981132075475</v>
      </c>
      <c r="D21" s="126">
        <v>76.373626373626379</v>
      </c>
      <c r="E21" s="126">
        <v>67.403314917127076</v>
      </c>
      <c r="F21" s="126">
        <v>62.450592885375492</v>
      </c>
      <c r="G21" s="126">
        <v>64.912280701754383</v>
      </c>
      <c r="H21" s="126">
        <v>75.501113585746097</v>
      </c>
      <c r="I21" s="126">
        <v>77.974683544303801</v>
      </c>
      <c r="J21" s="126">
        <v>66.513761467889907</v>
      </c>
      <c r="K21" s="99">
        <v>-4.1940308212497501E-2</v>
      </c>
      <c r="L21" s="99">
        <v>-0.11745299892682537</v>
      </c>
      <c r="M21" s="99">
        <v>-7.3478908831724365E-2</v>
      </c>
      <c r="N21" s="99">
        <v>3.9418165667332916E-2</v>
      </c>
      <c r="O21" s="99">
        <v>0.1631252633479805</v>
      </c>
      <c r="P21" s="99">
        <v>3.2762032784436901E-2</v>
      </c>
      <c r="Q21" s="99">
        <v>-0.14698260455141199</v>
      </c>
    </row>
    <row r="22" spans="1:18" ht="6" customHeight="1" x14ac:dyDescent="0.2">
      <c r="B22" s="21"/>
      <c r="C22" s="25"/>
      <c r="D22" s="25"/>
      <c r="E22" s="25"/>
      <c r="F22" s="25"/>
      <c r="G22" s="25"/>
      <c r="H22" s="25"/>
      <c r="I22" s="25"/>
      <c r="J22" s="25"/>
      <c r="K22" s="27"/>
      <c r="L22" s="27"/>
      <c r="M22" s="27"/>
      <c r="N22" s="27"/>
      <c r="O22" s="27"/>
      <c r="P22" s="27"/>
      <c r="Q22" s="27"/>
    </row>
    <row r="23" spans="1:18" ht="15" customHeight="1" x14ac:dyDescent="0.2">
      <c r="B23" s="311" t="s">
        <v>59</v>
      </c>
      <c r="C23" s="311"/>
      <c r="D23" s="311"/>
      <c r="E23" s="311"/>
      <c r="F23" s="311"/>
      <c r="G23" s="311"/>
      <c r="H23" s="311"/>
      <c r="I23" s="311"/>
      <c r="J23" s="311"/>
      <c r="K23" s="311"/>
      <c r="L23" s="311"/>
      <c r="M23" s="311"/>
      <c r="N23" s="311"/>
      <c r="O23" s="311"/>
      <c r="P23" s="311"/>
      <c r="Q23" s="311"/>
    </row>
    <row r="24" spans="1:18" hidden="1" x14ac:dyDescent="0.2">
      <c r="B24" s="28"/>
      <c r="C24" s="28"/>
      <c r="D24" s="301">
        <f>D14/100</f>
        <v>0.86690909090909085</v>
      </c>
      <c r="E24" s="301">
        <f t="shared" ref="E24:J24" si="0">E14/100</f>
        <v>0.86499999999999999</v>
      </c>
      <c r="F24" s="301">
        <f t="shared" si="0"/>
        <v>0.90063636363636368</v>
      </c>
      <c r="G24" s="301">
        <f t="shared" si="0"/>
        <v>0.91827272727272724</v>
      </c>
      <c r="H24" s="301">
        <f t="shared" si="0"/>
        <v>0.91545454545454552</v>
      </c>
      <c r="I24" s="301">
        <f t="shared" si="0"/>
        <v>0.9343636363636364</v>
      </c>
      <c r="J24" s="301">
        <f t="shared" si="0"/>
        <v>0.93</v>
      </c>
      <c r="K24" s="28"/>
      <c r="L24" s="28"/>
      <c r="M24" s="28"/>
      <c r="N24" s="28"/>
      <c r="O24" s="28"/>
      <c r="P24" s="28"/>
      <c r="Q24" s="28"/>
    </row>
    <row r="25" spans="1:18" x14ac:dyDescent="0.2">
      <c r="B25" s="28"/>
      <c r="C25" s="28"/>
      <c r="D25" s="28"/>
      <c r="E25" s="28"/>
      <c r="F25" s="28"/>
      <c r="G25" s="28"/>
      <c r="H25" s="28"/>
      <c r="I25" s="28"/>
      <c r="J25" s="28"/>
      <c r="K25" s="28"/>
      <c r="L25" s="28"/>
      <c r="M25" s="28"/>
      <c r="N25" s="28"/>
      <c r="O25" s="28"/>
      <c r="P25" s="28"/>
      <c r="Q25" s="28"/>
    </row>
    <row r="26" spans="1:18" x14ac:dyDescent="0.2">
      <c r="B26" s="10"/>
      <c r="C26" s="10"/>
      <c r="D26" s="10"/>
      <c r="E26" s="10"/>
      <c r="F26" s="10"/>
      <c r="G26" s="10"/>
      <c r="H26" s="37"/>
      <c r="I26" s="37"/>
      <c r="J26" s="37"/>
      <c r="K26" s="37"/>
      <c r="L26" s="37"/>
      <c r="M26" s="37"/>
      <c r="N26" s="37"/>
      <c r="O26" s="37"/>
      <c r="P26" s="37"/>
      <c r="Q26" s="37"/>
      <c r="R26" s="37"/>
    </row>
    <row r="27" spans="1:18" x14ac:dyDescent="0.2">
      <c r="A27" s="10"/>
      <c r="B27" s="10"/>
      <c r="C27" s="10"/>
      <c r="D27" s="10"/>
      <c r="E27" s="10"/>
      <c r="F27" s="10"/>
      <c r="G27" s="10"/>
      <c r="H27" s="10"/>
      <c r="K27" s="37"/>
      <c r="L27" s="37"/>
      <c r="M27" s="37"/>
      <c r="N27" s="37"/>
      <c r="O27" s="37"/>
      <c r="P27" s="37"/>
      <c r="Q27" s="37"/>
      <c r="R27" s="37"/>
    </row>
    <row r="28" spans="1:18" x14ac:dyDescent="0.2">
      <c r="A28" s="10"/>
      <c r="B28" s="10"/>
      <c r="C28" s="10"/>
      <c r="D28" s="10">
        <v>2014</v>
      </c>
      <c r="E28" s="10">
        <v>2015</v>
      </c>
      <c r="F28" s="10" t="s">
        <v>593</v>
      </c>
      <c r="G28" s="10"/>
      <c r="H28" s="10"/>
      <c r="M28" s="37"/>
      <c r="N28" s="37"/>
      <c r="O28" s="37"/>
      <c r="P28" s="37"/>
      <c r="R28" s="37"/>
    </row>
    <row r="29" spans="1:18" x14ac:dyDescent="0.2">
      <c r="A29" s="10"/>
      <c r="B29" s="10" t="s">
        <v>71</v>
      </c>
      <c r="C29" s="96"/>
      <c r="D29" s="96">
        <v>68.027210884353735</v>
      </c>
      <c r="E29" s="96">
        <v>78.248587570621467</v>
      </c>
      <c r="F29" s="138">
        <v>0.15025423728813569</v>
      </c>
      <c r="G29" s="10"/>
      <c r="H29" s="10"/>
      <c r="M29" s="37"/>
      <c r="N29" s="37"/>
      <c r="O29" s="37"/>
      <c r="P29" s="37"/>
      <c r="Q29" s="37"/>
    </row>
    <row r="30" spans="1:18" x14ac:dyDescent="0.2">
      <c r="A30" s="10"/>
      <c r="B30" s="10" t="s">
        <v>76</v>
      </c>
      <c r="C30" s="96"/>
      <c r="D30" s="96">
        <v>77.974683544303801</v>
      </c>
      <c r="E30" s="96">
        <v>66.513761467889907</v>
      </c>
      <c r="F30" s="138">
        <v>-0.14698260455141199</v>
      </c>
      <c r="G30" s="10"/>
      <c r="H30" s="10"/>
      <c r="M30" s="37"/>
      <c r="N30" s="37"/>
      <c r="O30" s="37"/>
      <c r="P30" s="37"/>
      <c r="Q30" s="37"/>
    </row>
    <row r="31" spans="1:18" x14ac:dyDescent="0.2">
      <c r="A31" s="10"/>
      <c r="B31" s="10" t="s">
        <v>67</v>
      </c>
      <c r="C31" s="96"/>
      <c r="D31" s="96">
        <v>85.975609756097555</v>
      </c>
      <c r="E31" s="96">
        <v>86.197183098591552</v>
      </c>
      <c r="F31" s="138">
        <v>2.5771651183699174E-3</v>
      </c>
      <c r="G31" s="10"/>
      <c r="H31" s="10"/>
      <c r="M31" s="37"/>
      <c r="N31" s="37"/>
      <c r="O31" s="37"/>
      <c r="P31" s="37"/>
      <c r="Q31" s="37"/>
    </row>
    <row r="32" spans="1:18" x14ac:dyDescent="0.2">
      <c r="A32" s="10"/>
      <c r="B32" s="10" t="s">
        <v>73</v>
      </c>
      <c r="C32" s="96"/>
      <c r="D32" s="96">
        <v>87.286063569682156</v>
      </c>
      <c r="E32" s="96">
        <v>78.280542986425345</v>
      </c>
      <c r="F32" s="138">
        <v>-0.1031724907157433</v>
      </c>
      <c r="G32" s="10"/>
      <c r="H32" s="10"/>
      <c r="M32" s="37"/>
      <c r="N32" s="37"/>
      <c r="O32" s="37"/>
      <c r="P32" s="37"/>
      <c r="Q32" s="37"/>
    </row>
    <row r="33" spans="1:17" x14ac:dyDescent="0.2">
      <c r="A33" s="10"/>
      <c r="B33" s="10" t="s">
        <v>72</v>
      </c>
      <c r="C33" s="96"/>
      <c r="D33" s="96">
        <v>88.12785388127854</v>
      </c>
      <c r="E33" s="96">
        <v>92.093023255813961</v>
      </c>
      <c r="F33" s="138">
        <v>4.4993372695505629E-2</v>
      </c>
      <c r="G33" s="10"/>
      <c r="H33" s="10"/>
      <c r="I33" s="37"/>
      <c r="J33" s="37"/>
      <c r="K33" s="37"/>
      <c r="L33" s="37"/>
      <c r="M33" s="37"/>
      <c r="N33" s="37"/>
      <c r="O33" s="37"/>
      <c r="P33" s="37"/>
      <c r="Q33" s="37"/>
    </row>
    <row r="34" spans="1:17" x14ac:dyDescent="0.2">
      <c r="A34" s="10"/>
      <c r="B34" s="10" t="s">
        <v>74</v>
      </c>
      <c r="C34" s="96"/>
      <c r="D34" s="96">
        <v>93.409378960709759</v>
      </c>
      <c r="E34" s="96">
        <v>92.874543239951279</v>
      </c>
      <c r="F34" s="138">
        <v>-5.7257175533030891E-3</v>
      </c>
      <c r="G34" s="10"/>
      <c r="H34" s="10"/>
    </row>
    <row r="35" spans="1:17" x14ac:dyDescent="0.2">
      <c r="A35" s="10"/>
      <c r="B35" s="10" t="s">
        <v>70</v>
      </c>
      <c r="C35" s="96"/>
      <c r="D35" s="96">
        <v>93.436363636363637</v>
      </c>
      <c r="E35" s="96">
        <v>93</v>
      </c>
      <c r="F35" s="138">
        <v>-4.6701692936369499E-3</v>
      </c>
      <c r="G35" s="10"/>
      <c r="H35" s="10"/>
    </row>
    <row r="36" spans="1:17" x14ac:dyDescent="0.2">
      <c r="A36" s="10"/>
      <c r="B36" s="10" t="s">
        <v>75</v>
      </c>
      <c r="C36" s="96"/>
      <c r="D36" s="96">
        <v>93.530499075785585</v>
      </c>
      <c r="E36" s="96">
        <v>93.002392344497608</v>
      </c>
      <c r="F36" s="138">
        <v>-5.6463585301738117E-3</v>
      </c>
      <c r="G36" s="10"/>
      <c r="H36" s="10"/>
    </row>
    <row r="37" spans="1:17" x14ac:dyDescent="0.2">
      <c r="A37" s="10"/>
      <c r="B37" s="10" t="s">
        <v>65</v>
      </c>
      <c r="C37" s="96"/>
      <c r="D37" s="96">
        <v>95.014662756598241</v>
      </c>
      <c r="E37" s="96">
        <v>97.175141242937855</v>
      </c>
      <c r="F37" s="138">
        <v>2.2738369254376778E-2</v>
      </c>
      <c r="G37" s="10"/>
      <c r="H37" s="10"/>
    </row>
    <row r="38" spans="1:17" x14ac:dyDescent="0.2">
      <c r="A38" s="10"/>
      <c r="B38" s="10" t="s">
        <v>64</v>
      </c>
      <c r="C38" s="96"/>
      <c r="D38" s="96">
        <v>95.104895104895107</v>
      </c>
      <c r="E38" s="96">
        <v>95.98393574297188</v>
      </c>
      <c r="F38" s="138">
        <v>9.2428537680131484E-3</v>
      </c>
      <c r="G38" s="10"/>
      <c r="H38" s="10"/>
    </row>
    <row r="39" spans="1:17" x14ac:dyDescent="0.2">
      <c r="A39" s="10"/>
      <c r="B39" s="10" t="s">
        <v>69</v>
      </c>
      <c r="C39" s="96"/>
      <c r="D39" s="96">
        <v>94.892473118279568</v>
      </c>
      <c r="E39" s="96">
        <v>93.324061196105703</v>
      </c>
      <c r="F39" s="138">
        <v>-1.6528306941888893E-2</v>
      </c>
      <c r="G39" s="10"/>
      <c r="H39" s="10"/>
    </row>
    <row r="40" spans="1:17" x14ac:dyDescent="0.2">
      <c r="A40" s="10"/>
      <c r="B40" s="10" t="s">
        <v>61</v>
      </c>
      <c r="C40" s="96"/>
      <c r="D40" s="96">
        <v>95.022624434389144</v>
      </c>
      <c r="E40" s="96">
        <v>93.103448275862064</v>
      </c>
      <c r="F40" s="138">
        <v>-2.0197044334975489E-2</v>
      </c>
      <c r="G40" s="10"/>
      <c r="H40" s="10"/>
    </row>
    <row r="41" spans="1:17" x14ac:dyDescent="0.2">
      <c r="A41" s="10"/>
      <c r="B41" s="10" t="s">
        <v>63</v>
      </c>
      <c r="C41" s="96"/>
      <c r="D41" s="96">
        <v>96.059113300492612</v>
      </c>
      <c r="E41" s="96">
        <v>95.435684647302907</v>
      </c>
      <c r="F41" s="138">
        <v>-6.4900521332056371E-3</v>
      </c>
      <c r="G41" s="10"/>
      <c r="H41" s="10"/>
    </row>
    <row r="42" spans="1:17" x14ac:dyDescent="0.2">
      <c r="A42" s="10"/>
      <c r="B42" s="10" t="s">
        <v>68</v>
      </c>
      <c r="C42" s="96"/>
      <c r="D42" s="96">
        <v>96.36363636363636</v>
      </c>
      <c r="E42" s="96">
        <v>96.951219512195124</v>
      </c>
      <c r="F42" s="138">
        <v>6.0975609756097615E-3</v>
      </c>
      <c r="G42" s="10"/>
      <c r="H42" s="10"/>
    </row>
    <row r="43" spans="1:17" x14ac:dyDescent="0.2">
      <c r="A43" s="10"/>
      <c r="B43" s="10" t="s">
        <v>62</v>
      </c>
      <c r="C43" s="96"/>
      <c r="D43" s="96">
        <v>96.762589928057551</v>
      </c>
      <c r="E43" s="96">
        <v>92.035398230088489</v>
      </c>
      <c r="F43" s="138">
        <v>-4.885350528012633E-2</v>
      </c>
      <c r="G43" s="10"/>
      <c r="H43" s="10"/>
    </row>
    <row r="44" spans="1:17" x14ac:dyDescent="0.2">
      <c r="A44" s="10"/>
      <c r="B44" s="10" t="s">
        <v>77</v>
      </c>
      <c r="C44" s="96"/>
      <c r="D44" s="96">
        <v>97.777777777777771</v>
      </c>
      <c r="E44" s="96">
        <v>100</v>
      </c>
      <c r="F44" s="138"/>
      <c r="G44" s="10"/>
      <c r="H44" s="10"/>
    </row>
    <row r="45" spans="1:17" x14ac:dyDescent="0.2">
      <c r="A45" s="10"/>
      <c r="B45" s="10" t="s">
        <v>66</v>
      </c>
      <c r="C45" s="96"/>
      <c r="D45" s="96">
        <v>99.335302806499257</v>
      </c>
      <c r="E45" s="96">
        <v>98.709985666507407</v>
      </c>
      <c r="F45" s="138">
        <v>-6.2950141825202088E-3</v>
      </c>
      <c r="G45" s="10"/>
      <c r="H45" s="10"/>
    </row>
    <row r="46" spans="1:17" x14ac:dyDescent="0.2">
      <c r="A46" s="10"/>
      <c r="B46" s="44"/>
      <c r="C46" s="44"/>
      <c r="D46" s="44"/>
      <c r="E46" s="44"/>
      <c r="F46" s="155"/>
      <c r="G46" s="44"/>
      <c r="H46" s="10"/>
    </row>
    <row r="47" spans="1:17" x14ac:dyDescent="0.2">
      <c r="B47" s="44"/>
      <c r="C47" s="44"/>
      <c r="D47" s="44"/>
      <c r="E47" s="44"/>
      <c r="F47" s="156"/>
      <c r="G47" s="44"/>
    </row>
    <row r="48" spans="1:17" x14ac:dyDescent="0.2">
      <c r="B48" s="44"/>
      <c r="C48" s="44"/>
      <c r="D48" s="44"/>
      <c r="E48" s="44"/>
      <c r="F48" s="156"/>
      <c r="G48" s="44"/>
    </row>
    <row r="49" spans="2:7" x14ac:dyDescent="0.2">
      <c r="B49" s="44"/>
      <c r="C49" s="44"/>
      <c r="D49" s="44"/>
      <c r="E49" s="44"/>
      <c r="F49" s="156"/>
      <c r="G49" s="44"/>
    </row>
  </sheetData>
  <sortState ref="B6:Q21">
    <sortCondition descending="1" ref="J6:J21"/>
  </sortState>
  <mergeCells count="2">
    <mergeCell ref="B3:Q3"/>
    <mergeCell ref="B23:Q23"/>
  </mergeCells>
  <conditionalFormatting sqref="B6:Q21">
    <cfRule type="expression" dxfId="32"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9"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C0CAB110-EB3A-4250-883C-17FCF78AD99E}">
            <xm:f>$B6='[Plantilla Análisis de las Encuestas periodos 2016.xlsm]Edad (c)'!#REF!</xm:f>
            <x14:dxf>
              <font>
                <color theme="6"/>
              </font>
            </x14:dxf>
          </x14:cfRule>
          <xm:sqref>B6:Q21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pageSetUpPr fitToPage="1"/>
  </sheetPr>
  <dimension ref="A1:S26"/>
  <sheetViews>
    <sheetView showGridLines="0" zoomScaleNormal="100" workbookViewId="0"/>
  </sheetViews>
  <sheetFormatPr baseColWidth="10" defaultColWidth="9.42578125" defaultRowHeight="12.75" x14ac:dyDescent="0.2"/>
  <cols>
    <col min="1" max="1" width="16.28515625" customWidth="1"/>
    <col min="2" max="2" width="43.140625" customWidth="1"/>
    <col min="3" max="3" width="6.7109375" customWidth="1"/>
    <col min="4" max="6" width="7.7109375" customWidth="1"/>
    <col min="7" max="7" width="9.140625" customWidth="1"/>
    <col min="8" max="8" width="9.42578125" customWidth="1"/>
    <col min="9" max="9" width="10.42578125" customWidth="1"/>
    <col min="10" max="11" width="10.140625" customWidth="1"/>
    <col min="12" max="12" width="7.7109375" customWidth="1"/>
    <col min="13" max="16" width="11.7109375" customWidth="1"/>
    <col min="17" max="20" width="7.7109375" customWidth="1"/>
    <col min="21" max="21" width="10.85546875" bestFit="1" customWidth="1"/>
  </cols>
  <sheetData>
    <row r="1" spans="1:19" x14ac:dyDescent="0.2">
      <c r="A1" s="10"/>
    </row>
    <row r="2" spans="1:19" ht="77.25" customHeight="1" x14ac:dyDescent="0.2">
      <c r="N2" s="53"/>
      <c r="O2" s="53"/>
    </row>
    <row r="3" spans="1:19" ht="24" customHeight="1" thickBot="1" x14ac:dyDescent="0.4">
      <c r="B3" s="312" t="s">
        <v>620</v>
      </c>
      <c r="C3" s="312"/>
      <c r="D3" s="312"/>
      <c r="E3" s="312"/>
      <c r="F3" s="312"/>
      <c r="G3" s="312"/>
      <c r="H3" s="312"/>
      <c r="I3" s="312"/>
      <c r="J3" s="312"/>
      <c r="K3" s="312"/>
    </row>
    <row r="4" spans="1:19" s="11" customFormat="1" ht="6" customHeight="1" x14ac:dyDescent="0.2">
      <c r="B4" s="41"/>
      <c r="C4" s="41"/>
      <c r="D4" s="41"/>
      <c r="E4" s="42"/>
      <c r="F4" s="42"/>
      <c r="G4" s="42"/>
      <c r="H4" s="42"/>
      <c r="I4" s="43"/>
      <c r="J4" s="43"/>
      <c r="K4" s="43"/>
    </row>
    <row r="5" spans="1:19" ht="39.75" customHeight="1" x14ac:dyDescent="0.2">
      <c r="B5" s="100"/>
      <c r="C5" s="101">
        <v>2011</v>
      </c>
      <c r="D5" s="101">
        <v>2012</v>
      </c>
      <c r="E5" s="101">
        <v>2013</v>
      </c>
      <c r="F5" s="101">
        <v>2014</v>
      </c>
      <c r="G5" s="102">
        <v>2015</v>
      </c>
      <c r="H5" s="103" t="s">
        <v>157</v>
      </c>
      <c r="I5" s="103" t="s">
        <v>387</v>
      </c>
      <c r="J5" s="103" t="s">
        <v>214</v>
      </c>
      <c r="K5" s="103" t="s">
        <v>593</v>
      </c>
    </row>
    <row r="6" spans="1:19" ht="15" customHeight="1" x14ac:dyDescent="0.2">
      <c r="A6" s="54"/>
      <c r="B6" s="137" t="s">
        <v>267</v>
      </c>
      <c r="C6" s="78">
        <v>80.372727272727275</v>
      </c>
      <c r="D6" s="78">
        <v>81.218181818181819</v>
      </c>
      <c r="E6" s="78">
        <v>83.472727272727269</v>
      </c>
      <c r="F6" s="78">
        <v>84.418181818181822</v>
      </c>
      <c r="G6" s="78">
        <v>84.672727272727272</v>
      </c>
      <c r="H6" s="79">
        <f t="shared" ref="H6:K11" si="0">IFERROR(D6/C6-1,"-")</f>
        <v>1.0519172039362035E-2</v>
      </c>
      <c r="I6" s="79">
        <f t="shared" si="0"/>
        <v>2.7759122453548279E-2</v>
      </c>
      <c r="J6" s="79">
        <f t="shared" si="0"/>
        <v>1.13265083859726E-2</v>
      </c>
      <c r="K6" s="79">
        <f t="shared" si="0"/>
        <v>3.0152918371741944E-3</v>
      </c>
    </row>
    <row r="7" spans="1:19" ht="15" customHeight="1" x14ac:dyDescent="0.2">
      <c r="A7" s="54"/>
      <c r="B7" s="20" t="s">
        <v>268</v>
      </c>
      <c r="C7" s="98">
        <v>30.436363636363634</v>
      </c>
      <c r="D7" s="98">
        <v>34.038504589209758</v>
      </c>
      <c r="E7" s="98">
        <v>32.607275103463294</v>
      </c>
      <c r="F7" s="98">
        <v>27.663636363636364</v>
      </c>
      <c r="G7" s="98">
        <v>26.309090909090909</v>
      </c>
      <c r="H7" s="99">
        <f t="shared" si="0"/>
        <v>0.11834991183186183</v>
      </c>
      <c r="I7" s="99">
        <f t="shared" si="0"/>
        <v>-4.2047366740081915E-2</v>
      </c>
      <c r="J7" s="99">
        <f t="shared" si="0"/>
        <v>-0.15161152608246786</v>
      </c>
      <c r="K7" s="99">
        <f t="shared" si="0"/>
        <v>-4.8964837331580746E-2</v>
      </c>
    </row>
    <row r="8" spans="1:19" ht="15" customHeight="1" x14ac:dyDescent="0.2">
      <c r="A8" s="54"/>
      <c r="B8" s="20" t="s">
        <v>269</v>
      </c>
      <c r="C8" s="98">
        <v>19.481818181818181</v>
      </c>
      <c r="D8" s="98">
        <v>18.390909090909091</v>
      </c>
      <c r="E8" s="98">
        <v>17.690909090909091</v>
      </c>
      <c r="F8" s="98">
        <v>16.681818181818183</v>
      </c>
      <c r="G8" s="98">
        <v>15.145454545454545</v>
      </c>
      <c r="H8" s="99">
        <f t="shared" si="0"/>
        <v>-5.5996266915538939E-2</v>
      </c>
      <c r="I8" s="99">
        <f t="shared" si="0"/>
        <v>-3.8062283737024138E-2</v>
      </c>
      <c r="J8" s="99">
        <f t="shared" si="0"/>
        <v>-5.7040082219938282E-2</v>
      </c>
      <c r="K8" s="99">
        <f t="shared" si="0"/>
        <v>-9.209809264305191E-2</v>
      </c>
    </row>
    <row r="9" spans="1:19" ht="15" customHeight="1" x14ac:dyDescent="0.2">
      <c r="A9" s="54"/>
      <c r="B9" s="20" t="s">
        <v>270</v>
      </c>
      <c r="C9" s="98">
        <v>60.9</v>
      </c>
      <c r="D9" s="98">
        <v>62.827272727272728</v>
      </c>
      <c r="E9" s="98">
        <v>65.781818181818181</v>
      </c>
      <c r="F9" s="98">
        <v>67.736363636363635</v>
      </c>
      <c r="G9" s="98">
        <v>69.527272727272717</v>
      </c>
      <c r="H9" s="99">
        <f t="shared" si="0"/>
        <v>3.1646514405135218E-2</v>
      </c>
      <c r="I9" s="99">
        <f t="shared" si="0"/>
        <v>4.7026479525394294E-2</v>
      </c>
      <c r="J9" s="99">
        <f t="shared" si="0"/>
        <v>2.9712548369264846E-2</v>
      </c>
      <c r="K9" s="99">
        <f t="shared" si="0"/>
        <v>2.643940410683121E-2</v>
      </c>
    </row>
    <row r="10" spans="1:19" ht="15" customHeight="1" x14ac:dyDescent="0.2">
      <c r="A10" s="54"/>
      <c r="B10" s="137" t="s">
        <v>271</v>
      </c>
      <c r="C10" s="78">
        <v>18.318181818181817</v>
      </c>
      <c r="D10" s="78">
        <v>17.018181818181819</v>
      </c>
      <c r="E10" s="78">
        <v>14.590909090909092</v>
      </c>
      <c r="F10" s="78">
        <v>13.681818181818182</v>
      </c>
      <c r="G10" s="78">
        <v>12.927272727272726</v>
      </c>
      <c r="H10" s="79">
        <f t="shared" si="0"/>
        <v>-7.0967741935483719E-2</v>
      </c>
      <c r="I10" s="79">
        <f t="shared" si="0"/>
        <v>-0.14262820512820518</v>
      </c>
      <c r="J10" s="79">
        <f t="shared" si="0"/>
        <v>-6.2305295950155881E-2</v>
      </c>
      <c r="K10" s="79">
        <f t="shared" si="0"/>
        <v>-5.5149501661129641E-2</v>
      </c>
    </row>
    <row r="11" spans="1:19" ht="15" customHeight="1" x14ac:dyDescent="0.2">
      <c r="A11" s="54"/>
      <c r="B11" s="20" t="s">
        <v>106</v>
      </c>
      <c r="C11" s="98">
        <v>1.3090909090909091</v>
      </c>
      <c r="D11" s="98">
        <v>1.7636363636363637</v>
      </c>
      <c r="E11" s="98">
        <v>1.9363636363636363</v>
      </c>
      <c r="F11" s="98">
        <v>1.9</v>
      </c>
      <c r="G11" s="98">
        <v>2.4</v>
      </c>
      <c r="H11" s="99">
        <f t="shared" si="0"/>
        <v>0.34722222222222232</v>
      </c>
      <c r="I11" s="99">
        <f t="shared" si="0"/>
        <v>9.7938144329896781E-2</v>
      </c>
      <c r="J11" s="99">
        <f t="shared" si="0"/>
        <v>-1.8779342723004744E-2</v>
      </c>
      <c r="K11" s="99">
        <f t="shared" si="0"/>
        <v>0.26315789473684204</v>
      </c>
    </row>
    <row r="12" spans="1:19" ht="6" customHeight="1" x14ac:dyDescent="0.2">
      <c r="B12" s="21"/>
      <c r="C12" s="21"/>
      <c r="D12" s="21"/>
      <c r="E12" s="39"/>
      <c r="F12" s="39"/>
      <c r="G12" s="39"/>
      <c r="H12" s="39"/>
      <c r="I12" s="27"/>
      <c r="J12" s="27"/>
      <c r="K12" s="27"/>
    </row>
    <row r="13" spans="1:19" ht="36.75" customHeight="1" x14ac:dyDescent="0.2">
      <c r="B13" s="311" t="s">
        <v>272</v>
      </c>
      <c r="C13" s="311"/>
      <c r="D13" s="311"/>
      <c r="E13" s="311"/>
      <c r="F13" s="311"/>
      <c r="G13" s="311"/>
      <c r="H13" s="311"/>
      <c r="I13" s="311"/>
      <c r="J13" s="311"/>
      <c r="K13" s="311"/>
    </row>
    <row r="14" spans="1:19" x14ac:dyDescent="0.2">
      <c r="B14" s="28"/>
      <c r="C14" s="28"/>
      <c r="D14" s="28"/>
      <c r="E14" s="28"/>
      <c r="F14" s="28"/>
      <c r="G14" s="28"/>
      <c r="H14" s="28"/>
      <c r="I14" s="28"/>
      <c r="J14" s="28"/>
      <c r="K14" s="28"/>
      <c r="L14" s="28"/>
      <c r="M14" s="28"/>
      <c r="N14" s="28"/>
      <c r="O14" s="28"/>
      <c r="P14" s="28"/>
      <c r="Q14" s="28"/>
      <c r="R14" s="28"/>
      <c r="S14" s="28"/>
    </row>
    <row r="15" spans="1:19" x14ac:dyDescent="0.2">
      <c r="B15" s="28"/>
      <c r="C15" s="28"/>
      <c r="D15" s="28"/>
      <c r="E15" s="28"/>
      <c r="F15" s="28"/>
      <c r="G15" s="28"/>
      <c r="H15" s="28"/>
      <c r="I15" s="28"/>
      <c r="J15" s="28"/>
      <c r="K15" s="28"/>
      <c r="L15" s="28"/>
      <c r="M15" s="28"/>
      <c r="N15" s="28"/>
      <c r="O15" s="28"/>
      <c r="P15" s="28"/>
      <c r="Q15" s="28"/>
      <c r="R15" s="28"/>
      <c r="S15" s="28"/>
    </row>
    <row r="16" spans="1:19" ht="21.75" thickBot="1" x14ac:dyDescent="0.4">
      <c r="B16" s="312" t="s">
        <v>620</v>
      </c>
      <c r="C16" s="312"/>
      <c r="D16" s="312"/>
      <c r="E16" s="312"/>
      <c r="F16" s="312"/>
      <c r="G16" s="312"/>
      <c r="H16" s="312"/>
      <c r="I16" s="312"/>
    </row>
    <row r="17" spans="2:9" ht="6" customHeight="1" x14ac:dyDescent="0.2">
      <c r="B17" s="41"/>
      <c r="C17" s="42"/>
      <c r="D17" s="42"/>
      <c r="E17" s="42"/>
      <c r="F17" s="43"/>
      <c r="G17" s="43"/>
    </row>
    <row r="18" spans="2:9" ht="39.75" customHeight="1" x14ac:dyDescent="0.2">
      <c r="B18" s="100"/>
      <c r="C18" s="104">
        <v>2007</v>
      </c>
      <c r="D18" s="104">
        <v>2008</v>
      </c>
      <c r="E18" s="104">
        <v>2009</v>
      </c>
      <c r="F18" s="104">
        <v>2010</v>
      </c>
      <c r="G18" s="103" t="str">
        <f>CONCATENATE("var. 08/07")</f>
        <v>var. 08/07</v>
      </c>
      <c r="H18" s="103" t="str">
        <f>CONCATENATE("var. 09/08")</f>
        <v>var. 09/08</v>
      </c>
      <c r="I18" s="103" t="str">
        <f>CONCATENATE("var. 10/09")</f>
        <v>var. 10/09</v>
      </c>
    </row>
    <row r="19" spans="2:9" ht="15" customHeight="1" x14ac:dyDescent="0.2">
      <c r="B19" s="137" t="s">
        <v>267</v>
      </c>
      <c r="C19" s="78">
        <v>64.090909090909093</v>
      </c>
      <c r="D19" s="78">
        <v>68.281818181818181</v>
      </c>
      <c r="E19" s="78">
        <v>70.63636363636364</v>
      </c>
      <c r="F19" s="78">
        <v>76.218181818181819</v>
      </c>
      <c r="G19" s="79">
        <f t="shared" ref="G19:I24" si="1">IFERROR(D19/C19-1,"-")</f>
        <v>6.5390070921985677E-2</v>
      </c>
      <c r="H19" s="79">
        <f t="shared" si="1"/>
        <v>3.4482758620689724E-2</v>
      </c>
      <c r="I19" s="79">
        <f t="shared" si="1"/>
        <v>7.9021879021879071E-2</v>
      </c>
    </row>
    <row r="20" spans="2:9" ht="15" customHeight="1" x14ac:dyDescent="0.2">
      <c r="B20" s="20" t="s">
        <v>268</v>
      </c>
      <c r="C20" s="98">
        <v>23.990909090909092</v>
      </c>
      <c r="D20" s="98">
        <v>25.2</v>
      </c>
      <c r="E20" s="98">
        <v>23.972727272727273</v>
      </c>
      <c r="F20" s="98">
        <v>25.8</v>
      </c>
      <c r="G20" s="99">
        <f t="shared" si="1"/>
        <v>5.0397877984084793E-2</v>
      </c>
      <c r="H20" s="99">
        <f t="shared" si="1"/>
        <v>-4.870129870129869E-2</v>
      </c>
      <c r="I20" s="99">
        <f t="shared" si="1"/>
        <v>7.6222980659840678E-2</v>
      </c>
    </row>
    <row r="21" spans="2:9" ht="15" customHeight="1" x14ac:dyDescent="0.2">
      <c r="B21" s="20" t="s">
        <v>269</v>
      </c>
      <c r="C21" s="98">
        <v>23.772727272727298</v>
      </c>
      <c r="D21" s="98">
        <v>24.545454545454547</v>
      </c>
      <c r="E21" s="98">
        <v>23.627272727272729</v>
      </c>
      <c r="F21" s="98">
        <v>23.563636363636363</v>
      </c>
      <c r="G21" s="99">
        <f t="shared" si="1"/>
        <v>3.2504780114721799E-2</v>
      </c>
      <c r="H21" s="99">
        <f t="shared" si="1"/>
        <v>-3.7407407407407445E-2</v>
      </c>
      <c r="I21" s="99">
        <f t="shared" si="1"/>
        <v>-2.6933435936900008E-3</v>
      </c>
    </row>
    <row r="22" spans="2:9" ht="15" customHeight="1" x14ac:dyDescent="0.2">
      <c r="B22" s="20" t="s">
        <v>270</v>
      </c>
      <c r="C22" s="98">
        <v>40.318181818181799</v>
      </c>
      <c r="D22" s="98">
        <v>43.736363636363635</v>
      </c>
      <c r="E22" s="98">
        <v>47.009090909090908</v>
      </c>
      <c r="F22" s="98">
        <v>52.654545454545456</v>
      </c>
      <c r="G22" s="99">
        <f t="shared" si="1"/>
        <v>8.4780157835400605E-2</v>
      </c>
      <c r="H22" s="99">
        <f t="shared" si="1"/>
        <v>7.4828517979629972E-2</v>
      </c>
      <c r="I22" s="99">
        <f t="shared" si="1"/>
        <v>0.1200928253722684</v>
      </c>
    </row>
    <row r="23" spans="2:9" ht="15" customHeight="1" x14ac:dyDescent="0.2">
      <c r="B23" s="137" t="s">
        <v>271</v>
      </c>
      <c r="C23" s="78">
        <v>32.009090909090901</v>
      </c>
      <c r="D23" s="78">
        <v>28.545454545454547</v>
      </c>
      <c r="E23" s="78">
        <v>27.072727272727274</v>
      </c>
      <c r="F23" s="78">
        <v>22.4</v>
      </c>
      <c r="G23" s="79">
        <f t="shared" si="1"/>
        <v>-0.10820789548423715</v>
      </c>
      <c r="H23" s="79">
        <f t="shared" si="1"/>
        <v>-5.1592356687898078E-2</v>
      </c>
      <c r="I23" s="79">
        <f t="shared" si="1"/>
        <v>-0.1725990597716589</v>
      </c>
    </row>
    <row r="24" spans="2:9" ht="15" customHeight="1" x14ac:dyDescent="0.2">
      <c r="B24" s="20" t="s">
        <v>106</v>
      </c>
      <c r="C24" s="98">
        <v>3.9</v>
      </c>
      <c r="D24" s="98">
        <v>3.1727272727272728</v>
      </c>
      <c r="E24" s="98">
        <v>2.290909090909091</v>
      </c>
      <c r="F24" s="98">
        <v>1.3818181818181818</v>
      </c>
      <c r="G24" s="99">
        <f t="shared" si="1"/>
        <v>-0.18648018648018638</v>
      </c>
      <c r="H24" s="99">
        <f t="shared" si="1"/>
        <v>-0.27793696275071633</v>
      </c>
      <c r="I24" s="99">
        <f t="shared" si="1"/>
        <v>-0.39682539682539686</v>
      </c>
    </row>
    <row r="25" spans="2:9" ht="6" customHeight="1" x14ac:dyDescent="0.2">
      <c r="B25" s="21"/>
      <c r="C25" s="39"/>
      <c r="D25" s="39"/>
      <c r="E25" s="39"/>
      <c r="F25" s="27"/>
      <c r="G25" s="27"/>
    </row>
    <row r="26" spans="2:9" ht="34.5" customHeight="1" x14ac:dyDescent="0.2">
      <c r="B26" s="311" t="s">
        <v>273</v>
      </c>
      <c r="C26" s="311"/>
      <c r="D26" s="311"/>
      <c r="E26" s="311"/>
      <c r="F26" s="311"/>
      <c r="G26" s="311"/>
      <c r="H26" s="311"/>
      <c r="I26" s="311"/>
    </row>
  </sheetData>
  <mergeCells count="4">
    <mergeCell ref="B3:K3"/>
    <mergeCell ref="B13:K13"/>
    <mergeCell ref="B16:I16"/>
    <mergeCell ref="B26:I26"/>
  </mergeCells>
  <printOptions horizontalCentered="1" verticalCentered="1"/>
  <pageMargins left="3.937007874015748E-2" right="3.937007874015748E-2" top="0.74803149606299213" bottom="0.35433070866141736" header="0.11811023622047245" footer="0.11811023622047245"/>
  <pageSetup paperSize="9" scale="74"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pageSetUpPr fitToPage="1"/>
  </sheetPr>
  <dimension ref="A1:Q72"/>
  <sheetViews>
    <sheetView showGridLines="0" zoomScaleNormal="100" workbookViewId="0"/>
  </sheetViews>
  <sheetFormatPr baseColWidth="10" defaultColWidth="9.42578125" defaultRowHeight="12.75" x14ac:dyDescent="0.2"/>
  <cols>
    <col min="1" max="1" width="16.28515625" customWidth="1"/>
    <col min="2" max="3" width="18.140625" customWidth="1"/>
    <col min="4" max="10" width="10.140625" customWidth="1"/>
    <col min="11" max="11" width="13.5703125" customWidth="1"/>
    <col min="12" max="13" width="11.140625" customWidth="1"/>
    <col min="14" max="17" width="7.7109375" customWidth="1"/>
  </cols>
  <sheetData>
    <row r="1" spans="1:10" x14ac:dyDescent="0.2">
      <c r="A1" s="10"/>
    </row>
    <row r="2" spans="1:10" ht="77.25" customHeight="1" x14ac:dyDescent="0.2"/>
    <row r="3" spans="1:10" ht="21.75" customHeight="1" thickBot="1" x14ac:dyDescent="0.4">
      <c r="B3" s="312" t="s">
        <v>674</v>
      </c>
      <c r="C3" s="312"/>
      <c r="D3" s="312"/>
      <c r="E3" s="312"/>
      <c r="F3" s="312"/>
      <c r="G3" s="312"/>
      <c r="H3" s="312"/>
      <c r="I3" s="312"/>
      <c r="J3" s="312"/>
    </row>
    <row r="4" spans="1:10" s="11" customFormat="1" ht="6" customHeight="1" x14ac:dyDescent="0.2">
      <c r="B4" s="41"/>
      <c r="C4" s="41"/>
      <c r="D4" s="41"/>
      <c r="E4" s="42"/>
      <c r="F4" s="42"/>
      <c r="G4" s="42"/>
      <c r="H4" s="42"/>
      <c r="I4" s="43"/>
      <c r="J4" s="43"/>
    </row>
    <row r="5" spans="1:10" ht="39.75" customHeight="1" x14ac:dyDescent="0.2">
      <c r="B5" s="100"/>
      <c r="C5" s="101">
        <v>2011</v>
      </c>
      <c r="D5" s="101">
        <v>2012</v>
      </c>
      <c r="E5" s="101">
        <v>2013</v>
      </c>
      <c r="F5" s="101">
        <v>2014</v>
      </c>
      <c r="G5" s="102">
        <v>2015</v>
      </c>
      <c r="H5" s="103" t="s">
        <v>387</v>
      </c>
      <c r="I5" s="103" t="s">
        <v>214</v>
      </c>
      <c r="J5" s="103" t="s">
        <v>593</v>
      </c>
    </row>
    <row r="6" spans="1:10" ht="15" customHeight="1" x14ac:dyDescent="0.2">
      <c r="B6" s="20" t="s">
        <v>62</v>
      </c>
      <c r="C6" s="98">
        <v>91.452991452991455</v>
      </c>
      <c r="D6" s="98">
        <v>87.966804979253112</v>
      </c>
      <c r="E6" s="98">
        <v>94.014084507042256</v>
      </c>
      <c r="F6" s="98">
        <v>89.568345323741013</v>
      </c>
      <c r="G6" s="98">
        <v>93.805309734513273</v>
      </c>
      <c r="H6" s="99">
        <v>6.8745017273452058E-2</v>
      </c>
      <c r="I6" s="99">
        <v>-4.7288012286799685E-2</v>
      </c>
      <c r="J6" s="99">
        <v>4.7304261292959282E-2</v>
      </c>
    </row>
    <row r="7" spans="1:10" ht="15" customHeight="1" x14ac:dyDescent="0.2">
      <c r="B7" s="20" t="s">
        <v>68</v>
      </c>
      <c r="C7" s="98">
        <v>88.39779005524862</v>
      </c>
      <c r="D7" s="98">
        <v>91.017964071856284</v>
      </c>
      <c r="E7" s="98">
        <v>90</v>
      </c>
      <c r="F7" s="98">
        <v>90.909090909090907</v>
      </c>
      <c r="G7" s="98">
        <v>93.292682926829272</v>
      </c>
      <c r="H7" s="99">
        <v>-1.1184210526315796E-2</v>
      </c>
      <c r="I7" s="99">
        <v>1.0101010101010166E-2</v>
      </c>
      <c r="J7" s="99">
        <v>2.6219512195122086E-2</v>
      </c>
    </row>
    <row r="8" spans="1:10" ht="15" customHeight="1" x14ac:dyDescent="0.2">
      <c r="B8" s="20" t="s">
        <v>64</v>
      </c>
      <c r="C8" s="98">
        <v>91.265060240963862</v>
      </c>
      <c r="D8" s="98">
        <v>92.222222222222229</v>
      </c>
      <c r="E8" s="98">
        <v>95.683453237410077</v>
      </c>
      <c r="F8" s="98">
        <v>95.454545454545453</v>
      </c>
      <c r="G8" s="98">
        <v>93.172690763052216</v>
      </c>
      <c r="H8" s="99">
        <v>3.7531420646615299E-2</v>
      </c>
      <c r="I8" s="99">
        <v>-2.3923444976077235E-3</v>
      </c>
      <c r="J8" s="99">
        <v>-2.390514438707203E-2</v>
      </c>
    </row>
    <row r="9" spans="1:10" ht="15" customHeight="1" x14ac:dyDescent="0.2">
      <c r="B9" s="20" t="s">
        <v>63</v>
      </c>
      <c r="C9" s="98">
        <v>90.557939914163086</v>
      </c>
      <c r="D9" s="98">
        <v>92.477876106194685</v>
      </c>
      <c r="E9" s="98">
        <v>91.627906976744185</v>
      </c>
      <c r="F9" s="98">
        <v>95.073891625615758</v>
      </c>
      <c r="G9" s="98">
        <v>92.946058091286304</v>
      </c>
      <c r="H9" s="99">
        <v>-9.191053744297295E-3</v>
      </c>
      <c r="I9" s="99">
        <v>3.7608461903928303E-2</v>
      </c>
      <c r="J9" s="99">
        <v>-2.2380839765226868E-2</v>
      </c>
    </row>
    <row r="10" spans="1:10" ht="15" customHeight="1" x14ac:dyDescent="0.2">
      <c r="B10" s="20" t="s">
        <v>66</v>
      </c>
      <c r="C10" s="98">
        <v>86.468812877263588</v>
      </c>
      <c r="D10" s="98">
        <v>88.279045909207483</v>
      </c>
      <c r="E10" s="98">
        <v>88.793321527953452</v>
      </c>
      <c r="F10" s="98">
        <v>91.777449532250117</v>
      </c>
      <c r="G10" s="98">
        <v>91.423793597706634</v>
      </c>
      <c r="H10" s="99">
        <v>5.8255683831800464E-3</v>
      </c>
      <c r="I10" s="99">
        <v>3.3607572652378126E-2</v>
      </c>
      <c r="J10" s="99">
        <v>-3.8534077417264889E-3</v>
      </c>
    </row>
    <row r="11" spans="1:10" ht="15" customHeight="1" x14ac:dyDescent="0.2">
      <c r="B11" s="20" t="s">
        <v>61</v>
      </c>
      <c r="C11" s="98">
        <v>84.745762711864401</v>
      </c>
      <c r="D11" s="98">
        <v>87.073170731707322</v>
      </c>
      <c r="E11" s="98">
        <v>92.477876106194685</v>
      </c>
      <c r="F11" s="98">
        <v>87.782805429864254</v>
      </c>
      <c r="G11" s="98">
        <v>90.886699507389153</v>
      </c>
      <c r="H11" s="99">
        <v>6.2070846037529881E-2</v>
      </c>
      <c r="I11" s="99">
        <v>-5.076966377275971E-2</v>
      </c>
      <c r="J11" s="99">
        <v>3.5358793357371354E-2</v>
      </c>
    </row>
    <row r="12" spans="1:10" ht="15" customHeight="1" x14ac:dyDescent="0.2">
      <c r="B12" s="20" t="s">
        <v>76</v>
      </c>
      <c r="C12" s="98">
        <v>74.703557312252968</v>
      </c>
      <c r="D12" s="98">
        <v>77.777777777777771</v>
      </c>
      <c r="E12" s="98">
        <v>77.951002227171486</v>
      </c>
      <c r="F12" s="98">
        <v>75.189873417721515</v>
      </c>
      <c r="G12" s="98">
        <v>88.532110091743121</v>
      </c>
      <c r="H12" s="99">
        <v>2.2271714922048602E-3</v>
      </c>
      <c r="I12" s="99">
        <v>-3.5421338155515403E-2</v>
      </c>
      <c r="J12" s="99">
        <v>0.17744725542890682</v>
      </c>
    </row>
    <row r="13" spans="1:10" ht="15" customHeight="1" x14ac:dyDescent="0.2">
      <c r="B13" s="20" t="s">
        <v>70</v>
      </c>
      <c r="C13" s="98">
        <v>80.372727272727275</v>
      </c>
      <c r="D13" s="98">
        <v>81.218181818181819</v>
      </c>
      <c r="E13" s="98">
        <v>83.472727272727269</v>
      </c>
      <c r="F13" s="98">
        <v>84.418181818181822</v>
      </c>
      <c r="G13" s="98">
        <v>84.672727272727272</v>
      </c>
      <c r="H13" s="99">
        <v>2.7759122453548279E-2</v>
      </c>
      <c r="I13" s="99">
        <v>1.13265083859726E-2</v>
      </c>
      <c r="J13" s="99">
        <v>3.0152918371741944E-3</v>
      </c>
    </row>
    <row r="14" spans="1:10" ht="15" customHeight="1" x14ac:dyDescent="0.2">
      <c r="B14" s="20" t="s">
        <v>67</v>
      </c>
      <c r="C14" s="98">
        <v>74.863387978142072</v>
      </c>
      <c r="D14" s="98">
        <v>73.655913978494624</v>
      </c>
      <c r="E14" s="98">
        <v>80.8</v>
      </c>
      <c r="F14" s="98">
        <v>83.841463414634148</v>
      </c>
      <c r="G14" s="98">
        <v>83.661971830985919</v>
      </c>
      <c r="H14" s="99">
        <v>9.6992700729926939E-2</v>
      </c>
      <c r="I14" s="99">
        <v>3.7641873943492055E-2</v>
      </c>
      <c r="J14" s="99">
        <v>-2.140845070422559E-3</v>
      </c>
    </row>
    <row r="15" spans="1:10" ht="15" customHeight="1" x14ac:dyDescent="0.2">
      <c r="B15" s="20" t="s">
        <v>73</v>
      </c>
      <c r="C15" s="98">
        <v>76.021798365122621</v>
      </c>
      <c r="D15" s="98">
        <v>76.438356164383563</v>
      </c>
      <c r="E15" s="98">
        <v>75.739644970414204</v>
      </c>
      <c r="F15" s="98">
        <v>82.396088019559897</v>
      </c>
      <c r="G15" s="98">
        <v>81.900452488687776</v>
      </c>
      <c r="H15" s="99">
        <v>-9.140845369133177E-3</v>
      </c>
      <c r="I15" s="99">
        <v>8.7885849633251745E-2</v>
      </c>
      <c r="J15" s="99">
        <v>-6.0152798850652278E-3</v>
      </c>
    </row>
    <row r="16" spans="1:10" ht="15" customHeight="1" x14ac:dyDescent="0.2">
      <c r="B16" s="20" t="s">
        <v>65</v>
      </c>
      <c r="C16" s="98">
        <v>73.602484472049696</v>
      </c>
      <c r="D16" s="98">
        <v>72.434017595307921</v>
      </c>
      <c r="E16" s="98">
        <v>79.559748427672957</v>
      </c>
      <c r="F16" s="98">
        <v>79.47214076246334</v>
      </c>
      <c r="G16" s="98">
        <v>80.508474576271183</v>
      </c>
      <c r="H16" s="99">
        <v>9.8375474244391858E-2</v>
      </c>
      <c r="I16" s="99">
        <v>-1.1011556338600403E-3</v>
      </c>
      <c r="J16" s="99">
        <v>1.3040215147914092E-2</v>
      </c>
    </row>
    <row r="17" spans="2:10" ht="15" customHeight="1" x14ac:dyDescent="0.2">
      <c r="B17" s="20" t="s">
        <v>69</v>
      </c>
      <c r="C17" s="98">
        <v>72.887323943661968</v>
      </c>
      <c r="D17" s="98">
        <v>76.699716713881017</v>
      </c>
      <c r="E17" s="98">
        <v>77.424023154848044</v>
      </c>
      <c r="F17" s="98">
        <v>76.612903225806448</v>
      </c>
      <c r="G17" s="98">
        <v>78.859527121001392</v>
      </c>
      <c r="H17" s="99">
        <v>9.4434043826909786E-3</v>
      </c>
      <c r="I17" s="99">
        <v>-1.0476334036780277E-2</v>
      </c>
      <c r="J17" s="99">
        <v>2.9324354000439312E-2</v>
      </c>
    </row>
    <row r="18" spans="2:10" ht="15" customHeight="1" x14ac:dyDescent="0.2">
      <c r="B18" s="20" t="s">
        <v>72</v>
      </c>
      <c r="C18" s="98">
        <v>67.759562841530055</v>
      </c>
      <c r="D18" s="98">
        <v>79.365079365079367</v>
      </c>
      <c r="E18" s="98">
        <v>81.463414634146346</v>
      </c>
      <c r="F18" s="98">
        <v>81.278538812785385</v>
      </c>
      <c r="G18" s="98">
        <v>78.604651162790702</v>
      </c>
      <c r="H18" s="99">
        <v>2.6439024390243926E-2</v>
      </c>
      <c r="I18" s="99">
        <v>-2.2694337352693328E-3</v>
      </c>
      <c r="J18" s="99">
        <v>-3.2897831199372729E-2</v>
      </c>
    </row>
    <row r="19" spans="2:10" ht="15" customHeight="1" x14ac:dyDescent="0.2">
      <c r="B19" s="20" t="s">
        <v>75</v>
      </c>
      <c r="C19" s="98">
        <v>76.53359298928919</v>
      </c>
      <c r="D19" s="98">
        <v>72.622622622622629</v>
      </c>
      <c r="E19" s="98">
        <v>77.119565217391298</v>
      </c>
      <c r="F19" s="98">
        <v>75.970425138632166</v>
      </c>
      <c r="G19" s="98">
        <v>75.538277511961724</v>
      </c>
      <c r="H19" s="99">
        <v>6.1922062745332962E-2</v>
      </c>
      <c r="I19" s="99">
        <v>-1.4900759301739286E-2</v>
      </c>
      <c r="J19" s="99">
        <v>-5.6883665700415698E-3</v>
      </c>
    </row>
    <row r="20" spans="2:10" ht="15" customHeight="1" x14ac:dyDescent="0.2">
      <c r="B20" s="20" t="s">
        <v>74</v>
      </c>
      <c r="C20" s="98">
        <v>76.161306789178155</v>
      </c>
      <c r="D20" s="98">
        <v>72.279792746113984</v>
      </c>
      <c r="E20" s="98">
        <v>76.739009460211463</v>
      </c>
      <c r="F20" s="98">
        <v>75.792141951837763</v>
      </c>
      <c r="G20" s="98">
        <v>75.395858708891595</v>
      </c>
      <c r="H20" s="99">
        <v>6.1693822639484752E-2</v>
      </c>
      <c r="I20" s="99">
        <v>-1.2338802846610153E-2</v>
      </c>
      <c r="J20" s="99">
        <v>-5.2285531552596076E-3</v>
      </c>
    </row>
    <row r="21" spans="2:10" ht="15" customHeight="1" x14ac:dyDescent="0.2">
      <c r="B21" s="20" t="s">
        <v>71</v>
      </c>
      <c r="C21" s="98">
        <v>62.23776223776224</v>
      </c>
      <c r="D21" s="98">
        <v>67.634854771784234</v>
      </c>
      <c r="E21" s="98">
        <v>67.410714285714292</v>
      </c>
      <c r="F21" s="98">
        <v>74.489795918367349</v>
      </c>
      <c r="G21" s="98">
        <v>64.124293785310741</v>
      </c>
      <c r="H21" s="99">
        <v>-3.3139789658194196E-3</v>
      </c>
      <c r="I21" s="99">
        <v>0.10501419110690624</v>
      </c>
      <c r="J21" s="99">
        <v>-0.13915331630678729</v>
      </c>
    </row>
    <row r="22" spans="2:10" ht="6" customHeight="1" x14ac:dyDescent="0.2">
      <c r="B22" s="21"/>
      <c r="C22" s="21"/>
      <c r="D22" s="21"/>
      <c r="E22" s="25"/>
      <c r="F22" s="25"/>
      <c r="G22" s="25"/>
      <c r="H22" s="25"/>
      <c r="I22" s="27"/>
      <c r="J22" s="27"/>
    </row>
    <row r="23" spans="2:10" ht="33" customHeight="1" x14ac:dyDescent="0.2">
      <c r="B23" s="311" t="s">
        <v>272</v>
      </c>
      <c r="C23" s="311"/>
      <c r="D23" s="311"/>
      <c r="E23" s="311"/>
      <c r="F23" s="311"/>
      <c r="G23" s="311"/>
      <c r="H23" s="311"/>
      <c r="I23" s="311"/>
      <c r="J23" s="311"/>
    </row>
    <row r="24" spans="2:10" x14ac:dyDescent="0.2">
      <c r="B24" s="28"/>
      <c r="C24" s="28"/>
      <c r="D24" s="28"/>
      <c r="E24" s="28"/>
      <c r="F24" s="28"/>
      <c r="G24" s="28"/>
      <c r="H24" s="28"/>
      <c r="I24" s="28"/>
      <c r="J24" s="28"/>
    </row>
    <row r="25" spans="2:10" x14ac:dyDescent="0.2">
      <c r="B25" s="28"/>
      <c r="C25" s="28"/>
      <c r="D25" s="28"/>
      <c r="E25" s="28"/>
      <c r="F25" s="28"/>
      <c r="G25" s="28"/>
      <c r="H25" s="28"/>
      <c r="I25" s="28"/>
      <c r="J25" s="28"/>
    </row>
    <row r="26" spans="2:10" ht="21.75" thickBot="1" x14ac:dyDescent="0.4">
      <c r="B26" s="50" t="s">
        <v>674</v>
      </c>
      <c r="C26" s="302"/>
      <c r="D26" s="302"/>
      <c r="E26" s="302"/>
      <c r="F26" s="302"/>
      <c r="G26" s="302"/>
      <c r="H26" s="302"/>
      <c r="I26" s="302"/>
    </row>
    <row r="27" spans="2:10" s="11" customFormat="1" ht="6" customHeight="1" x14ac:dyDescent="0.2">
      <c r="B27" s="41"/>
      <c r="C27" s="42"/>
      <c r="D27" s="42"/>
      <c r="E27" s="42"/>
      <c r="F27" s="42"/>
      <c r="G27" s="43"/>
      <c r="H27" s="43"/>
      <c r="I27" s="43"/>
    </row>
    <row r="28" spans="2:10" ht="39.75" customHeight="1" x14ac:dyDescent="0.2">
      <c r="B28" s="100"/>
      <c r="C28" s="104">
        <v>2007</v>
      </c>
      <c r="D28" s="104">
        <v>2008</v>
      </c>
      <c r="E28" s="104">
        <v>2009</v>
      </c>
      <c r="F28" s="104">
        <v>2010</v>
      </c>
      <c r="G28" s="103" t="s">
        <v>108</v>
      </c>
      <c r="H28" s="103" t="s">
        <v>109</v>
      </c>
      <c r="I28" s="103" t="s">
        <v>155</v>
      </c>
    </row>
    <row r="29" spans="2:10" ht="15" customHeight="1" x14ac:dyDescent="0.2">
      <c r="B29" s="20" t="s">
        <v>63</v>
      </c>
      <c r="C29" s="98">
        <v>76.923076923076906</v>
      </c>
      <c r="D29" s="98">
        <v>84.912280701754383</v>
      </c>
      <c r="E29" s="98">
        <v>84.429065743944633</v>
      </c>
      <c r="F29" s="98">
        <v>92.129629629629633</v>
      </c>
      <c r="G29" s="99">
        <v>0.10385964912280721</v>
      </c>
      <c r="H29" s="99">
        <v>-5.6907546684206167E-3</v>
      </c>
      <c r="I29" s="99">
        <v>9.1207498482088756E-2</v>
      </c>
    </row>
    <row r="30" spans="2:10" ht="15" customHeight="1" x14ac:dyDescent="0.2">
      <c r="B30" s="20" t="s">
        <v>62</v>
      </c>
      <c r="C30" s="98">
        <v>81.875</v>
      </c>
      <c r="D30" s="98">
        <v>78.854625550660799</v>
      </c>
      <c r="E30" s="98">
        <v>81.308411214953267</v>
      </c>
      <c r="F30" s="98">
        <v>85.227272727272734</v>
      </c>
      <c r="G30" s="99">
        <v>-3.6890069610249765E-2</v>
      </c>
      <c r="H30" s="99">
        <v>3.1117840547172593E-2</v>
      </c>
      <c r="I30" s="99">
        <v>4.8197492163009503E-2</v>
      </c>
    </row>
    <row r="31" spans="2:10" ht="15" customHeight="1" x14ac:dyDescent="0.2">
      <c r="B31" s="20" t="s">
        <v>61</v>
      </c>
      <c r="C31" s="98">
        <v>72.483221476510096</v>
      </c>
      <c r="D31" s="98">
        <v>78.419452887538</v>
      </c>
      <c r="E31" s="98">
        <v>75</v>
      </c>
      <c r="F31" s="98">
        <v>85.014409221902014</v>
      </c>
      <c r="G31" s="99">
        <v>8.1898007429922037E-2</v>
      </c>
      <c r="H31" s="99">
        <v>-4.3604651162790775E-2</v>
      </c>
      <c r="I31" s="99">
        <v>0.13352545629202694</v>
      </c>
    </row>
    <row r="32" spans="2:10" ht="15" customHeight="1" x14ac:dyDescent="0.2">
      <c r="B32" s="20" t="s">
        <v>68</v>
      </c>
      <c r="C32" s="98">
        <v>77.027027027027003</v>
      </c>
      <c r="D32" s="98">
        <v>86.631016042780743</v>
      </c>
      <c r="E32" s="98">
        <v>82.58064516129032</v>
      </c>
      <c r="F32" s="98">
        <v>86.627906976744185</v>
      </c>
      <c r="G32" s="99">
        <v>0.12468336616943465</v>
      </c>
      <c r="H32" s="99">
        <v>-4.6754281162883271E-2</v>
      </c>
      <c r="I32" s="99">
        <v>4.9009811046511587E-2</v>
      </c>
    </row>
    <row r="33" spans="1:17" ht="15" customHeight="1" x14ac:dyDescent="0.2">
      <c r="B33" s="20" t="s">
        <v>64</v>
      </c>
      <c r="C33" s="98">
        <v>74.093264248704699</v>
      </c>
      <c r="D33" s="98">
        <v>83.393501805054157</v>
      </c>
      <c r="E33" s="98">
        <v>79.635258358662611</v>
      </c>
      <c r="F33" s="98">
        <v>84.132841328413278</v>
      </c>
      <c r="G33" s="99">
        <v>0.12552068869758348</v>
      </c>
      <c r="H33" s="99">
        <v>-4.5066382452400799E-2</v>
      </c>
      <c r="I33" s="99">
        <v>5.6477282330075207E-2</v>
      </c>
    </row>
    <row r="34" spans="1:17" ht="15" customHeight="1" x14ac:dyDescent="0.2">
      <c r="B34" s="20" t="s">
        <v>66</v>
      </c>
      <c r="C34" s="98">
        <v>74.765917602996296</v>
      </c>
      <c r="D34" s="98">
        <v>78.032449137265004</v>
      </c>
      <c r="E34" s="98">
        <v>78.406436542953543</v>
      </c>
      <c r="F34" s="98">
        <v>82.025057530043469</v>
      </c>
      <c r="G34" s="99">
        <v>4.3690114948014669E-2</v>
      </c>
      <c r="H34" s="99">
        <v>4.7927164894012719E-3</v>
      </c>
      <c r="I34" s="99">
        <v>4.6152090907836785E-2</v>
      </c>
    </row>
    <row r="35" spans="1:17" ht="15" customHeight="1" x14ac:dyDescent="0.2">
      <c r="B35" s="20" t="s">
        <v>70</v>
      </c>
      <c r="C35" s="98">
        <v>64.090909090909093</v>
      </c>
      <c r="D35" s="98">
        <v>68.281818181818181</v>
      </c>
      <c r="E35" s="98">
        <v>70.63636363636364</v>
      </c>
      <c r="F35" s="98">
        <v>76.218181818181819</v>
      </c>
      <c r="G35" s="99">
        <v>6.5390070921985677E-2</v>
      </c>
      <c r="H35" s="99">
        <v>3.4482758620689724E-2</v>
      </c>
      <c r="I35" s="99">
        <v>7.9021879021879071E-2</v>
      </c>
    </row>
    <row r="36" spans="1:17" ht="15" customHeight="1" x14ac:dyDescent="0.2">
      <c r="B36" s="20" t="s">
        <v>67</v>
      </c>
      <c r="C36" s="98">
        <v>65.406976744186096</v>
      </c>
      <c r="D36" s="98">
        <v>65.096952908587255</v>
      </c>
      <c r="E36" s="98">
        <v>66.402116402116405</v>
      </c>
      <c r="F36" s="98">
        <v>73.80952380952381</v>
      </c>
      <c r="G36" s="99">
        <v>-4.7399199753778154E-3</v>
      </c>
      <c r="H36" s="99">
        <v>2.0049532815490378E-2</v>
      </c>
      <c r="I36" s="99">
        <v>0.11155378486055767</v>
      </c>
    </row>
    <row r="37" spans="1:17" ht="15" customHeight="1" x14ac:dyDescent="0.2">
      <c r="B37" s="20" t="s">
        <v>73</v>
      </c>
      <c r="C37" s="98">
        <v>46.963562753036399</v>
      </c>
      <c r="D37" s="98">
        <v>53.036437246963565</v>
      </c>
      <c r="E37" s="98">
        <v>58.431372549019606</v>
      </c>
      <c r="F37" s="98">
        <v>68.09210526315789</v>
      </c>
      <c r="G37" s="99">
        <v>0.12931034482758719</v>
      </c>
      <c r="H37" s="99">
        <v>0.10172129920670558</v>
      </c>
      <c r="I37" s="99">
        <v>0.16533468738961488</v>
      </c>
    </row>
    <row r="38" spans="1:17" ht="15" customHeight="1" x14ac:dyDescent="0.2">
      <c r="B38" s="20" t="s">
        <v>75</v>
      </c>
      <c r="C38" s="98">
        <v>48.731408573928299</v>
      </c>
      <c r="D38" s="98">
        <v>56.110223642172521</v>
      </c>
      <c r="E38" s="98">
        <v>62.841740469772816</v>
      </c>
      <c r="F38" s="98">
        <v>70.777690494893946</v>
      </c>
      <c r="G38" s="99">
        <v>0.15141805427294686</v>
      </c>
      <c r="H38" s="99">
        <v>0.11996952410185857</v>
      </c>
      <c r="I38" s="99">
        <v>0.126284694946321</v>
      </c>
    </row>
    <row r="39" spans="1:17" ht="15" customHeight="1" x14ac:dyDescent="0.2">
      <c r="B39" s="20" t="s">
        <v>72</v>
      </c>
      <c r="C39" s="98">
        <v>62.820512820512803</v>
      </c>
      <c r="D39" s="98">
        <v>71.428571428571431</v>
      </c>
      <c r="E39" s="98">
        <v>67.948717948717942</v>
      </c>
      <c r="F39" s="98">
        <v>70.886075949367083</v>
      </c>
      <c r="G39" s="99">
        <v>0.1370262390670558</v>
      </c>
      <c r="H39" s="99">
        <v>-4.8717948717948878E-2</v>
      </c>
      <c r="I39" s="99">
        <v>4.3229042273704277E-2</v>
      </c>
    </row>
    <row r="40" spans="1:17" ht="15" customHeight="1" x14ac:dyDescent="0.2">
      <c r="B40" s="20" t="s">
        <v>74</v>
      </c>
      <c r="C40" s="98" t="s">
        <v>208</v>
      </c>
      <c r="D40" s="98">
        <v>55.802997858672377</v>
      </c>
      <c r="E40" s="98">
        <v>62.772521596051007</v>
      </c>
      <c r="F40" s="98">
        <v>70.539761021837663</v>
      </c>
      <c r="G40" s="99" t="s">
        <v>208</v>
      </c>
      <c r="H40" s="99">
        <v>0.12489514909270216</v>
      </c>
      <c r="I40" s="99">
        <v>0.12373629779873752</v>
      </c>
    </row>
    <row r="41" spans="1:17" ht="15" customHeight="1" x14ac:dyDescent="0.2">
      <c r="B41" s="20" t="s">
        <v>65</v>
      </c>
      <c r="C41" s="98">
        <v>58.148148148148103</v>
      </c>
      <c r="D41" s="98">
        <v>54.435483870967744</v>
      </c>
      <c r="E41" s="98">
        <v>62.776025236593057</v>
      </c>
      <c r="F41" s="98">
        <v>65.723270440251568</v>
      </c>
      <c r="G41" s="99">
        <v>-6.3848366550235514E-2</v>
      </c>
      <c r="H41" s="99">
        <v>0.15321883397593172</v>
      </c>
      <c r="I41" s="99">
        <v>4.6948579374861632E-2</v>
      </c>
    </row>
    <row r="42" spans="1:17" ht="15" customHeight="1" x14ac:dyDescent="0.2">
      <c r="B42" s="20" t="s">
        <v>69</v>
      </c>
      <c r="C42" s="98">
        <v>58.798017348203203</v>
      </c>
      <c r="D42" s="98">
        <v>63.289382373351842</v>
      </c>
      <c r="E42" s="98">
        <v>64.046579330422119</v>
      </c>
      <c r="F42" s="98">
        <v>72.701555869872706</v>
      </c>
      <c r="G42" s="99">
        <v>7.638633456891375E-2</v>
      </c>
      <c r="H42" s="99">
        <v>1.1964044025638998E-2</v>
      </c>
      <c r="I42" s="99">
        <v>0.13513565642278524</v>
      </c>
    </row>
    <row r="43" spans="1:17" ht="15" customHeight="1" x14ac:dyDescent="0.2">
      <c r="B43" s="20" t="s">
        <v>71</v>
      </c>
      <c r="C43" s="98">
        <v>45.918367346938801</v>
      </c>
      <c r="D43" s="98">
        <v>47.085201793721971</v>
      </c>
      <c r="E43" s="98">
        <v>50.877192982456137</v>
      </c>
      <c r="F43" s="98">
        <v>63.636363636363633</v>
      </c>
      <c r="G43" s="99">
        <v>2.5411061285500081E-2</v>
      </c>
      <c r="H43" s="99">
        <v>8.0534670008354237E-2</v>
      </c>
      <c r="I43" s="99">
        <v>0.2507836990595611</v>
      </c>
    </row>
    <row r="44" spans="1:17" ht="15" customHeight="1" x14ac:dyDescent="0.2">
      <c r="B44" s="20" t="s">
        <v>76</v>
      </c>
      <c r="C44" s="98">
        <v>52.702702702702702</v>
      </c>
      <c r="D44" s="98">
        <v>54.716981132075475</v>
      </c>
      <c r="E44" s="98">
        <v>61.53846153846154</v>
      </c>
      <c r="F44" s="98">
        <v>64.640883977900558</v>
      </c>
      <c r="G44" s="99">
        <v>3.8219641993227027E-2</v>
      </c>
      <c r="H44" s="99">
        <v>0.12466843501326252</v>
      </c>
      <c r="I44" s="99">
        <v>5.0414364640884113E-2</v>
      </c>
    </row>
    <row r="45" spans="1:17" ht="6" customHeight="1" x14ac:dyDescent="0.2">
      <c r="B45" s="21"/>
      <c r="C45" s="25"/>
      <c r="D45" s="25"/>
      <c r="E45" s="25"/>
      <c r="F45" s="25"/>
      <c r="G45" s="27"/>
      <c r="H45" s="27"/>
      <c r="I45" s="27"/>
    </row>
    <row r="46" spans="1:17" ht="37.5" customHeight="1" x14ac:dyDescent="0.2">
      <c r="B46" s="311" t="s">
        <v>272</v>
      </c>
      <c r="C46" s="311"/>
      <c r="D46" s="311"/>
      <c r="E46" s="311"/>
      <c r="F46" s="311"/>
      <c r="G46" s="311"/>
      <c r="H46" s="311"/>
      <c r="I46" s="311"/>
    </row>
    <row r="47" spans="1:17" ht="12.75" customHeight="1" x14ac:dyDescent="0.2">
      <c r="A47" s="44"/>
      <c r="B47" s="44"/>
      <c r="C47" s="44"/>
      <c r="D47" s="44"/>
      <c r="E47" s="44"/>
      <c r="F47" s="44"/>
      <c r="G47" s="44"/>
      <c r="H47" s="44"/>
      <c r="I47" s="123"/>
      <c r="L47" s="37"/>
      <c r="M47" s="37"/>
      <c r="N47" s="37"/>
      <c r="O47" s="37"/>
      <c r="P47" s="37"/>
      <c r="Q47" s="37"/>
    </row>
    <row r="48" spans="1:17" x14ac:dyDescent="0.2">
      <c r="A48" s="44"/>
      <c r="B48" s="10"/>
      <c r="C48" s="10"/>
      <c r="D48" s="10"/>
      <c r="E48" s="10"/>
      <c r="F48" s="10"/>
      <c r="G48" s="10"/>
      <c r="H48" s="44"/>
      <c r="I48" s="123"/>
      <c r="L48" s="37"/>
      <c r="M48" s="37"/>
      <c r="N48" s="37"/>
      <c r="O48" s="37"/>
      <c r="P48" s="37"/>
      <c r="Q48" s="37"/>
    </row>
    <row r="49" spans="1:17" x14ac:dyDescent="0.2">
      <c r="A49" s="44"/>
      <c r="B49" s="10"/>
      <c r="C49" s="10"/>
      <c r="D49" s="59">
        <v>2014</v>
      </c>
      <c r="E49" s="60">
        <v>2015</v>
      </c>
      <c r="F49" s="61" t="s">
        <v>593</v>
      </c>
      <c r="G49" s="57"/>
      <c r="H49" s="44"/>
      <c r="I49" s="123"/>
      <c r="K49" s="37"/>
      <c r="L49" s="37"/>
      <c r="M49" s="37"/>
      <c r="N49" s="37"/>
      <c r="O49" s="37"/>
      <c r="P49" s="37"/>
      <c r="Q49" s="37"/>
    </row>
    <row r="50" spans="1:17" x14ac:dyDescent="0.2">
      <c r="A50" s="44"/>
      <c r="B50" s="10" t="s">
        <v>62</v>
      </c>
      <c r="C50" s="10"/>
      <c r="D50" s="157">
        <v>89.568345323741013</v>
      </c>
      <c r="E50" s="157">
        <v>93.805309734513273</v>
      </c>
      <c r="F50" s="138">
        <v>4.7304261292959282E-2</v>
      </c>
      <c r="G50" s="10"/>
      <c r="H50" s="44"/>
      <c r="I50" s="123"/>
      <c r="K50" s="37"/>
      <c r="L50" s="37"/>
      <c r="M50" s="37"/>
    </row>
    <row r="51" spans="1:17" x14ac:dyDescent="0.2">
      <c r="A51" s="44"/>
      <c r="B51" s="64" t="s">
        <v>68</v>
      </c>
      <c r="C51" s="64"/>
      <c r="D51" s="157">
        <v>90.909090909090907</v>
      </c>
      <c r="E51" s="157">
        <v>93.292682926829272</v>
      </c>
      <c r="F51" s="138">
        <v>2.6219512195122086E-2</v>
      </c>
      <c r="G51" s="10"/>
      <c r="H51" s="44"/>
      <c r="I51" s="123"/>
      <c r="K51" s="37"/>
      <c r="L51" s="37"/>
      <c r="M51" s="37"/>
    </row>
    <row r="52" spans="1:17" x14ac:dyDescent="0.2">
      <c r="A52" s="44"/>
      <c r="B52" s="10" t="s">
        <v>64</v>
      </c>
      <c r="C52" s="10"/>
      <c r="D52" s="157">
        <v>95.454545454545453</v>
      </c>
      <c r="E52" s="157">
        <v>93.172690763052216</v>
      </c>
      <c r="F52" s="138">
        <v>-2.390514438707203E-2</v>
      </c>
      <c r="G52" s="10"/>
      <c r="H52" s="44"/>
      <c r="I52" s="123"/>
      <c r="K52" s="38"/>
      <c r="L52" s="38"/>
      <c r="M52" s="38"/>
    </row>
    <row r="53" spans="1:17" x14ac:dyDescent="0.2">
      <c r="A53" s="44"/>
      <c r="B53" s="10" t="s">
        <v>63</v>
      </c>
      <c r="C53" s="10"/>
      <c r="D53" s="157">
        <v>95.073891625615758</v>
      </c>
      <c r="E53" s="157">
        <v>92.946058091286304</v>
      </c>
      <c r="F53" s="138">
        <v>-2.2380839765226868E-2</v>
      </c>
      <c r="G53" s="10"/>
      <c r="H53" s="44"/>
      <c r="I53" s="123"/>
      <c r="K53" s="38"/>
      <c r="L53" s="38"/>
      <c r="M53" s="38"/>
    </row>
    <row r="54" spans="1:17" x14ac:dyDescent="0.2">
      <c r="A54" s="44"/>
      <c r="B54" s="10" t="s">
        <v>66</v>
      </c>
      <c r="C54" s="10"/>
      <c r="D54" s="157">
        <v>91.777449532250117</v>
      </c>
      <c r="E54" s="157">
        <v>91.423793597706634</v>
      </c>
      <c r="F54" s="138">
        <v>-3.8534077417264889E-3</v>
      </c>
      <c r="G54" s="10"/>
      <c r="H54" s="44"/>
      <c r="I54" s="123"/>
    </row>
    <row r="55" spans="1:17" x14ac:dyDescent="0.2">
      <c r="A55" s="44"/>
      <c r="B55" s="10" t="s">
        <v>61</v>
      </c>
      <c r="C55" s="10"/>
      <c r="D55" s="157">
        <v>87.782805429864254</v>
      </c>
      <c r="E55" s="157">
        <v>90.886699507389153</v>
      </c>
      <c r="F55" s="138">
        <v>3.5358793357371354E-2</v>
      </c>
      <c r="G55" s="10"/>
      <c r="H55" s="44"/>
      <c r="I55" s="123"/>
    </row>
    <row r="56" spans="1:17" x14ac:dyDescent="0.2">
      <c r="A56" s="44"/>
      <c r="B56" s="10" t="s">
        <v>76</v>
      </c>
      <c r="C56" s="10"/>
      <c r="D56" s="157">
        <v>75.189873417721515</v>
      </c>
      <c r="E56" s="157">
        <v>88.532110091743121</v>
      </c>
      <c r="F56" s="138">
        <v>0.17744725542890682</v>
      </c>
      <c r="G56" s="10"/>
      <c r="H56" s="44"/>
      <c r="I56" s="123"/>
    </row>
    <row r="57" spans="1:17" x14ac:dyDescent="0.2">
      <c r="A57" s="44"/>
      <c r="B57" s="10" t="s">
        <v>70</v>
      </c>
      <c r="C57" s="10"/>
      <c r="D57" s="157">
        <v>84.418181818181822</v>
      </c>
      <c r="E57" s="157">
        <v>84.672727272727272</v>
      </c>
      <c r="F57" s="138">
        <v>3.0152918371741944E-3</v>
      </c>
      <c r="G57" s="10"/>
      <c r="H57" s="44"/>
      <c r="I57" s="123"/>
    </row>
    <row r="58" spans="1:17" x14ac:dyDescent="0.2">
      <c r="A58" s="44"/>
      <c r="B58" s="10" t="s">
        <v>67</v>
      </c>
      <c r="C58" s="10"/>
      <c r="D58" s="157">
        <v>83.841463414634148</v>
      </c>
      <c r="E58" s="157">
        <v>83.661971830985919</v>
      </c>
      <c r="F58" s="138">
        <v>-2.140845070422559E-3</v>
      </c>
      <c r="G58" s="10"/>
      <c r="H58" s="44"/>
      <c r="I58" s="123"/>
    </row>
    <row r="59" spans="1:17" x14ac:dyDescent="0.2">
      <c r="A59" s="44"/>
      <c r="B59" s="10" t="s">
        <v>73</v>
      </c>
      <c r="C59" s="10"/>
      <c r="D59" s="157">
        <v>82.396088019559897</v>
      </c>
      <c r="E59" s="157">
        <v>81.900452488687776</v>
      </c>
      <c r="F59" s="138">
        <v>-6.0152798850652278E-3</v>
      </c>
      <c r="G59" s="10"/>
      <c r="H59" s="44"/>
      <c r="I59" s="123"/>
    </row>
    <row r="60" spans="1:17" x14ac:dyDescent="0.2">
      <c r="A60" s="44"/>
      <c r="B60" s="10" t="s">
        <v>65</v>
      </c>
      <c r="C60" s="10"/>
      <c r="D60" s="157">
        <v>79.47214076246334</v>
      </c>
      <c r="E60" s="157">
        <v>80.508474576271183</v>
      </c>
      <c r="F60" s="138">
        <v>1.3040215147914092E-2</v>
      </c>
      <c r="G60" s="10"/>
      <c r="H60" s="44"/>
      <c r="I60" s="123"/>
    </row>
    <row r="61" spans="1:17" x14ac:dyDescent="0.2">
      <c r="A61" s="44"/>
      <c r="B61" s="10" t="s">
        <v>69</v>
      </c>
      <c r="C61" s="10"/>
      <c r="D61" s="157">
        <v>76.612903225806448</v>
      </c>
      <c r="E61" s="157">
        <v>78.859527121001392</v>
      </c>
      <c r="F61" s="138">
        <v>2.9324354000439312E-2</v>
      </c>
      <c r="G61" s="10"/>
      <c r="H61" s="44"/>
      <c r="I61" s="123"/>
    </row>
    <row r="62" spans="1:17" x14ac:dyDescent="0.2">
      <c r="A62" s="44"/>
      <c r="B62" s="10" t="s">
        <v>72</v>
      </c>
      <c r="C62" s="10"/>
      <c r="D62" s="157">
        <v>81.278538812785385</v>
      </c>
      <c r="E62" s="157">
        <v>78.604651162790702</v>
      </c>
      <c r="F62" s="138">
        <v>-3.2897831199372729E-2</v>
      </c>
      <c r="G62" s="10"/>
      <c r="H62" s="44"/>
      <c r="I62" s="123"/>
    </row>
    <row r="63" spans="1:17" x14ac:dyDescent="0.2">
      <c r="A63" s="44"/>
      <c r="B63" s="10" t="s">
        <v>75</v>
      </c>
      <c r="C63" s="10"/>
      <c r="D63" s="157">
        <v>75.970425138632166</v>
      </c>
      <c r="E63" s="157">
        <v>75.538277511961724</v>
      </c>
      <c r="F63" s="138">
        <v>-5.6883665700415698E-3</v>
      </c>
      <c r="G63" s="10"/>
      <c r="H63" s="44"/>
      <c r="I63" s="123"/>
    </row>
    <row r="64" spans="1:17" x14ac:dyDescent="0.2">
      <c r="A64" s="44"/>
      <c r="B64" s="10" t="s">
        <v>74</v>
      </c>
      <c r="C64" s="10"/>
      <c r="D64" s="157">
        <v>75.792141951837763</v>
      </c>
      <c r="E64" s="157">
        <v>75.395858708891595</v>
      </c>
      <c r="F64" s="138">
        <v>-5.2285531552596076E-3</v>
      </c>
      <c r="G64" s="10"/>
      <c r="H64" s="44"/>
      <c r="I64" s="123"/>
    </row>
    <row r="65" spans="1:9" x14ac:dyDescent="0.2">
      <c r="A65" s="44"/>
      <c r="B65" s="10" t="s">
        <v>71</v>
      </c>
      <c r="C65" s="10"/>
      <c r="D65" s="157">
        <v>74.489795918367349</v>
      </c>
      <c r="E65" s="157">
        <v>64.124293785310741</v>
      </c>
      <c r="F65" s="138">
        <v>-0.13915331630678729</v>
      </c>
      <c r="G65" s="10"/>
      <c r="H65" s="44"/>
      <c r="I65" s="123"/>
    </row>
    <row r="66" spans="1:9" x14ac:dyDescent="0.2">
      <c r="A66" s="44"/>
      <c r="B66" s="10"/>
      <c r="C66" s="10"/>
      <c r="D66" s="10"/>
      <c r="E66" s="10"/>
      <c r="F66" s="10"/>
      <c r="G66" s="10"/>
      <c r="H66" s="44"/>
      <c r="I66" s="123"/>
    </row>
    <row r="67" spans="1:9" x14ac:dyDescent="0.2">
      <c r="A67" s="44"/>
      <c r="B67" s="44"/>
      <c r="C67" s="44"/>
      <c r="D67" s="44"/>
      <c r="E67" s="44"/>
      <c r="F67" s="44"/>
      <c r="G67" s="44"/>
      <c r="H67" s="44"/>
      <c r="I67" s="123"/>
    </row>
    <row r="68" spans="1:9" x14ac:dyDescent="0.2">
      <c r="A68" s="44"/>
      <c r="B68" s="44"/>
      <c r="C68" s="44"/>
      <c r="D68" s="44"/>
      <c r="E68" s="44"/>
      <c r="F68" s="44"/>
      <c r="G68" s="44"/>
      <c r="H68" s="44"/>
      <c r="I68" s="123"/>
    </row>
    <row r="69" spans="1:9" x14ac:dyDescent="0.2">
      <c r="A69" s="44"/>
      <c r="B69" s="44"/>
      <c r="C69" s="44"/>
      <c r="D69" s="44"/>
      <c r="E69" s="44"/>
      <c r="F69" s="44"/>
      <c r="G69" s="44"/>
      <c r="H69" s="44"/>
      <c r="I69" s="123"/>
    </row>
    <row r="70" spans="1:9" x14ac:dyDescent="0.2">
      <c r="A70" s="44"/>
      <c r="B70" s="44"/>
      <c r="C70" s="44"/>
      <c r="D70" s="44"/>
      <c r="E70" s="44"/>
      <c r="F70" s="44"/>
      <c r="G70" s="44"/>
      <c r="H70" s="44"/>
    </row>
    <row r="71" spans="1:9" x14ac:dyDescent="0.2">
      <c r="A71" s="44"/>
      <c r="B71" s="44"/>
      <c r="C71" s="44"/>
      <c r="D71" s="44"/>
      <c r="E71" s="44"/>
      <c r="F71" s="44"/>
      <c r="G71" s="44"/>
      <c r="H71" s="44"/>
    </row>
    <row r="72" spans="1:9" x14ac:dyDescent="0.2">
      <c r="B72" s="44"/>
      <c r="C72" s="44"/>
      <c r="D72" s="44"/>
      <c r="E72" s="44"/>
      <c r="F72" s="44"/>
      <c r="G72" s="44"/>
      <c r="H72" s="44"/>
    </row>
  </sheetData>
  <sortState ref="B50:F65">
    <sortCondition descending="1" ref="E50:E65"/>
  </sortState>
  <mergeCells count="3">
    <mergeCell ref="B3:J3"/>
    <mergeCell ref="B23:J23"/>
    <mergeCell ref="B46:I46"/>
  </mergeCells>
  <conditionalFormatting sqref="B6:J21 B29:I44">
    <cfRule type="expression" dxfId="30"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6" orientation="landscape" cellComments="atEnd" r:id="rId1"/>
  <headerFooter scaleWithDoc="0" alignWithMargins="0">
    <oddHeader>&amp;L&amp;G&amp;C&amp;K01+022Encuesta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7FA2E7F9-78E9-479E-A77F-367CFD1351C3}">
            <xm:f>$B6='[Plantilla Análisis de las Encuestas periodos 2016.xlsm]Edad (c)'!#REF!</xm:f>
            <x14:dxf>
              <font>
                <color theme="6"/>
              </font>
            </x14:dxf>
          </x14:cfRule>
          <xm:sqref>B6:J21 B29:I44</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pageSetUpPr fitToPage="1"/>
  </sheetPr>
  <dimension ref="A1:S67"/>
  <sheetViews>
    <sheetView showGridLines="0" zoomScaleNormal="100" workbookViewId="0"/>
  </sheetViews>
  <sheetFormatPr baseColWidth="10" defaultColWidth="9.42578125" defaultRowHeight="12.75" x14ac:dyDescent="0.2"/>
  <cols>
    <col min="1" max="1" width="16.28515625" customWidth="1"/>
    <col min="2" max="3" width="18.140625" customWidth="1"/>
    <col min="4" max="10" width="10.140625" customWidth="1"/>
    <col min="11" max="11" width="7.7109375" customWidth="1"/>
    <col min="12" max="12" width="11.140625" customWidth="1"/>
    <col min="13" max="13" width="13.5703125" customWidth="1"/>
    <col min="14" max="15" width="11.140625" customWidth="1"/>
    <col min="16" max="19" width="7.7109375" customWidth="1"/>
  </cols>
  <sheetData>
    <row r="1" spans="1:12" x14ac:dyDescent="0.2">
      <c r="A1" s="10"/>
    </row>
    <row r="2" spans="1:12" ht="77.25" customHeight="1" x14ac:dyDescent="0.2">
      <c r="L2" s="78"/>
    </row>
    <row r="3" spans="1:12" ht="21.75" customHeight="1" thickBot="1" x14ac:dyDescent="0.4">
      <c r="B3" s="312" t="str">
        <f>CONCATENATE("Compras o reservas online de servicios del viaje a Tenerife (% turistas)")</f>
        <v>Compras o reservas online de servicios del viaje a Tenerife (% turistas)</v>
      </c>
      <c r="C3" s="312"/>
      <c r="D3" s="312"/>
      <c r="E3" s="312"/>
      <c r="F3" s="312"/>
      <c r="G3" s="312"/>
      <c r="H3" s="312"/>
      <c r="I3" s="312"/>
      <c r="J3" s="312"/>
    </row>
    <row r="4" spans="1:12" s="11" customFormat="1" ht="6" customHeight="1" x14ac:dyDescent="0.2">
      <c r="B4" s="41"/>
      <c r="C4" s="41"/>
      <c r="D4" s="41"/>
      <c r="E4" s="42"/>
      <c r="F4" s="42"/>
      <c r="G4" s="42"/>
      <c r="H4" s="42"/>
      <c r="I4" s="43"/>
      <c r="J4" s="43"/>
    </row>
    <row r="5" spans="1:12" ht="39.75" customHeight="1" x14ac:dyDescent="0.2">
      <c r="B5" s="100"/>
      <c r="C5" s="101">
        <v>2011</v>
      </c>
      <c r="D5" s="101">
        <v>2012</v>
      </c>
      <c r="E5" s="101">
        <v>2013</v>
      </c>
      <c r="F5" s="101">
        <v>2014</v>
      </c>
      <c r="G5" s="102">
        <v>2015</v>
      </c>
      <c r="H5" s="103" t="s">
        <v>387</v>
      </c>
      <c r="I5" s="103" t="s">
        <v>214</v>
      </c>
      <c r="J5" s="103" t="s">
        <v>593</v>
      </c>
    </row>
    <row r="6" spans="1:12" ht="15" customHeight="1" x14ac:dyDescent="0.2">
      <c r="B6" s="20" t="s">
        <v>68</v>
      </c>
      <c r="C6" s="98">
        <v>78.453038674033152</v>
      </c>
      <c r="D6" s="98">
        <v>86.227544910179631</v>
      </c>
      <c r="E6" s="98">
        <v>80.588235294117652</v>
      </c>
      <c r="F6" s="98">
        <v>84.242424242424249</v>
      </c>
      <c r="G6" s="98">
        <v>90.243902439024396</v>
      </c>
      <c r="H6" s="99">
        <f t="shared" ref="H6:H21" si="0">IFERROR(E6/D6-1,"-")</f>
        <v>-6.54003267973855E-2</v>
      </c>
      <c r="I6" s="99">
        <f t="shared" ref="I6:I21" si="1">IFERROR(F6/E6-1,"-")</f>
        <v>4.5343950453439419E-2</v>
      </c>
      <c r="J6" s="99">
        <f t="shared" ref="J6:J21" si="2">IFERROR(G6/F6-1,"-")</f>
        <v>7.1240568520793079E-2</v>
      </c>
    </row>
    <row r="7" spans="1:12" ht="15" customHeight="1" x14ac:dyDescent="0.2">
      <c r="B7" s="20" t="s">
        <v>62</v>
      </c>
      <c r="C7" s="98">
        <v>79.914529914529908</v>
      </c>
      <c r="D7" s="98">
        <v>81.742738589211612</v>
      </c>
      <c r="E7" s="98">
        <v>90.140845070422529</v>
      </c>
      <c r="F7" s="98">
        <v>84.532374100719437</v>
      </c>
      <c r="G7" s="98">
        <v>88.938053097345133</v>
      </c>
      <c r="H7" s="99">
        <f t="shared" si="0"/>
        <v>0.10273825695288474</v>
      </c>
      <c r="I7" s="99">
        <f t="shared" si="1"/>
        <v>-6.2218974820143713E-2</v>
      </c>
      <c r="J7" s="99">
        <f t="shared" si="2"/>
        <v>5.211824515157204E-2</v>
      </c>
    </row>
    <row r="8" spans="1:12" ht="15" customHeight="1" x14ac:dyDescent="0.2">
      <c r="B8" s="20" t="s">
        <v>64</v>
      </c>
      <c r="C8" s="98">
        <v>81.024096385542165</v>
      </c>
      <c r="D8" s="98">
        <v>79.629629629629633</v>
      </c>
      <c r="E8" s="98">
        <v>85.971223021582745</v>
      </c>
      <c r="F8" s="98">
        <v>88.111888111888106</v>
      </c>
      <c r="G8" s="98">
        <v>85.943775100401609</v>
      </c>
      <c r="H8" s="99">
        <f t="shared" si="0"/>
        <v>7.9638614689643727E-2</v>
      </c>
      <c r="I8" s="99">
        <f t="shared" si="1"/>
        <v>2.4899786406062274E-2</v>
      </c>
      <c r="J8" s="99">
        <f t="shared" si="2"/>
        <v>-2.4606361955759493E-2</v>
      </c>
    </row>
    <row r="9" spans="1:12" ht="15" customHeight="1" x14ac:dyDescent="0.2">
      <c r="B9" s="20" t="s">
        <v>63</v>
      </c>
      <c r="C9" s="98">
        <v>79.399141630901283</v>
      </c>
      <c r="D9" s="98">
        <v>82.743362831858406</v>
      </c>
      <c r="E9" s="98">
        <v>84.186046511627907</v>
      </c>
      <c r="F9" s="98">
        <v>87.684729064039402</v>
      </c>
      <c r="G9" s="98">
        <v>83.402489626556019</v>
      </c>
      <c r="H9" s="99">
        <f t="shared" si="0"/>
        <v>1.7435642333043067E-2</v>
      </c>
      <c r="I9" s="99">
        <f t="shared" si="1"/>
        <v>4.1558936396048241E-2</v>
      </c>
      <c r="J9" s="99">
        <f t="shared" si="2"/>
        <v>-4.8836775607254301E-2</v>
      </c>
    </row>
    <row r="10" spans="1:12" ht="15" customHeight="1" x14ac:dyDescent="0.2">
      <c r="B10" s="20" t="s">
        <v>66</v>
      </c>
      <c r="C10" s="98">
        <v>72.786720321931583</v>
      </c>
      <c r="D10" s="98">
        <v>75.916901769684529</v>
      </c>
      <c r="E10" s="98">
        <v>76.625347837085755</v>
      </c>
      <c r="F10" s="98">
        <v>82.077794190054149</v>
      </c>
      <c r="G10" s="98">
        <v>82.680363115145724</v>
      </c>
      <c r="H10" s="99">
        <f t="shared" si="0"/>
        <v>9.3318622189100253E-3</v>
      </c>
      <c r="I10" s="99">
        <f t="shared" si="1"/>
        <v>7.1157215032301213E-2</v>
      </c>
      <c r="J10" s="99">
        <f t="shared" si="2"/>
        <v>7.3414366338391268E-3</v>
      </c>
    </row>
    <row r="11" spans="1:12" ht="15" customHeight="1" x14ac:dyDescent="0.2">
      <c r="B11" s="20" t="s">
        <v>76</v>
      </c>
      <c r="C11" s="98">
        <v>42.292490118577078</v>
      </c>
      <c r="D11" s="98">
        <v>47.953216374269005</v>
      </c>
      <c r="E11" s="98">
        <v>46.102449888641424</v>
      </c>
      <c r="F11" s="98">
        <v>45.316455696202532</v>
      </c>
      <c r="G11" s="98">
        <v>80.275229357798153</v>
      </c>
      <c r="H11" s="99">
        <f t="shared" si="0"/>
        <v>-3.8595252322233708E-2</v>
      </c>
      <c r="I11" s="99">
        <f t="shared" si="1"/>
        <v>-1.7048859536476502E-2</v>
      </c>
      <c r="J11" s="99">
        <f t="shared" si="2"/>
        <v>0.77143662549331116</v>
      </c>
    </row>
    <row r="12" spans="1:12" ht="15" customHeight="1" x14ac:dyDescent="0.2">
      <c r="B12" s="20" t="s">
        <v>61</v>
      </c>
      <c r="C12" s="98">
        <v>73.728813559322035</v>
      </c>
      <c r="D12" s="98">
        <v>73.414634146341456</v>
      </c>
      <c r="E12" s="98">
        <v>81.415929203539818</v>
      </c>
      <c r="F12" s="98">
        <v>78.959276018099558</v>
      </c>
      <c r="G12" s="98">
        <v>80.049261083743843</v>
      </c>
      <c r="H12" s="99">
        <f t="shared" si="0"/>
        <v>0.1089877399817718</v>
      </c>
      <c r="I12" s="99">
        <f t="shared" si="1"/>
        <v>-3.0174109777690195E-2</v>
      </c>
      <c r="J12" s="99">
        <f t="shared" si="2"/>
        <v>1.3804395387242874E-2</v>
      </c>
    </row>
    <row r="13" spans="1:12" ht="15" customHeight="1" x14ac:dyDescent="0.2">
      <c r="B13" s="20" t="s">
        <v>70</v>
      </c>
      <c r="C13" s="98">
        <v>60.9</v>
      </c>
      <c r="D13" s="98">
        <v>62.827272727272728</v>
      </c>
      <c r="E13" s="98">
        <v>65.781818181818181</v>
      </c>
      <c r="F13" s="98">
        <v>67.736363636363635</v>
      </c>
      <c r="G13" s="98">
        <v>69.527272727272717</v>
      </c>
      <c r="H13" s="99">
        <f t="shared" si="0"/>
        <v>4.7026479525394294E-2</v>
      </c>
      <c r="I13" s="99">
        <f t="shared" si="1"/>
        <v>2.9712548369264846E-2</v>
      </c>
      <c r="J13" s="99">
        <f t="shared" si="2"/>
        <v>2.643940410683121E-2</v>
      </c>
    </row>
    <row r="14" spans="1:12" ht="15" customHeight="1" x14ac:dyDescent="0.2">
      <c r="B14" s="20" t="s">
        <v>73</v>
      </c>
      <c r="C14" s="98">
        <v>59.400544959128062</v>
      </c>
      <c r="D14" s="98">
        <v>54.520547945205486</v>
      </c>
      <c r="E14" s="98">
        <v>61.834319526627219</v>
      </c>
      <c r="F14" s="98">
        <v>66.992665036674822</v>
      </c>
      <c r="G14" s="98">
        <v>65.837104072398191</v>
      </c>
      <c r="H14" s="99">
        <f t="shared" si="0"/>
        <v>0.13414706669441867</v>
      </c>
      <c r="I14" s="99">
        <f t="shared" si="1"/>
        <v>8.3422047004597655E-2</v>
      </c>
      <c r="J14" s="99">
        <f t="shared" si="2"/>
        <v>-1.7249066948508807E-2</v>
      </c>
    </row>
    <row r="15" spans="1:12" ht="15" customHeight="1" x14ac:dyDescent="0.2">
      <c r="B15" s="20" t="s">
        <v>67</v>
      </c>
      <c r="C15" s="98">
        <v>51.912568306010932</v>
      </c>
      <c r="D15" s="98">
        <v>52.688172043010752</v>
      </c>
      <c r="E15" s="98">
        <v>61.6</v>
      </c>
      <c r="F15" s="98">
        <v>65.853658536585371</v>
      </c>
      <c r="G15" s="98">
        <v>63.661971830985919</v>
      </c>
      <c r="H15" s="99">
        <f t="shared" si="0"/>
        <v>0.16914285714285726</v>
      </c>
      <c r="I15" s="99">
        <f t="shared" si="1"/>
        <v>6.9052898321191103E-2</v>
      </c>
      <c r="J15" s="99">
        <f t="shared" si="2"/>
        <v>-3.328116849243612E-2</v>
      </c>
    </row>
    <row r="16" spans="1:12" ht="15" customHeight="1" x14ac:dyDescent="0.2">
      <c r="B16" s="20" t="s">
        <v>65</v>
      </c>
      <c r="C16" s="98">
        <v>53.105590062111801</v>
      </c>
      <c r="D16" s="98">
        <v>54.838709677419352</v>
      </c>
      <c r="E16" s="98">
        <v>58.490566037735853</v>
      </c>
      <c r="F16" s="98">
        <v>57.771260997067451</v>
      </c>
      <c r="G16" s="98">
        <v>62.994350282485875</v>
      </c>
      <c r="H16" s="99">
        <f t="shared" si="0"/>
        <v>6.6592674805771468E-2</v>
      </c>
      <c r="I16" s="99">
        <f t="shared" si="1"/>
        <v>-1.2297795856588856E-2</v>
      </c>
      <c r="J16" s="99">
        <f t="shared" si="2"/>
        <v>9.0409819610542286E-2</v>
      </c>
    </row>
    <row r="17" spans="2:10" ht="15" customHeight="1" x14ac:dyDescent="0.2">
      <c r="B17" s="20" t="s">
        <v>75</v>
      </c>
      <c r="C17" s="98">
        <v>53.554040895813046</v>
      </c>
      <c r="D17" s="98">
        <v>51.601601601601601</v>
      </c>
      <c r="E17" s="98">
        <v>58.478260869565219</v>
      </c>
      <c r="F17" s="98">
        <v>53.850893407270483</v>
      </c>
      <c r="G17" s="98">
        <v>55.083732057416263</v>
      </c>
      <c r="H17" s="99">
        <f t="shared" si="0"/>
        <v>0.13326445409690901</v>
      </c>
      <c r="I17" s="99">
        <f t="shared" si="1"/>
        <v>-7.9129703816192554E-2</v>
      </c>
      <c r="J17" s="99">
        <f t="shared" si="2"/>
        <v>2.2893559830510224E-2</v>
      </c>
    </row>
    <row r="18" spans="2:10" ht="15" customHeight="1" x14ac:dyDescent="0.2">
      <c r="B18" s="20" t="s">
        <v>72</v>
      </c>
      <c r="C18" s="98">
        <v>39.344262295081968</v>
      </c>
      <c r="D18" s="98">
        <v>53.439153439153444</v>
      </c>
      <c r="E18" s="98">
        <v>53.658536585365859</v>
      </c>
      <c r="F18" s="98">
        <v>56.621004566210047</v>
      </c>
      <c r="G18" s="98">
        <v>54.883720930232556</v>
      </c>
      <c r="H18" s="99">
        <f t="shared" si="0"/>
        <v>4.1052885776382553E-3</v>
      </c>
      <c r="I18" s="99">
        <f t="shared" si="1"/>
        <v>5.5209630552096156E-2</v>
      </c>
      <c r="J18" s="99">
        <f t="shared" si="2"/>
        <v>-3.0682670667666945E-2</v>
      </c>
    </row>
    <row r="19" spans="2:10" ht="15" customHeight="1" x14ac:dyDescent="0.2">
      <c r="B19" s="20" t="s">
        <v>74</v>
      </c>
      <c r="C19" s="98">
        <v>52.833078101071976</v>
      </c>
      <c r="D19" s="98">
        <v>50.932642487046628</v>
      </c>
      <c r="E19" s="98">
        <v>57.985531441291045</v>
      </c>
      <c r="F19" s="98">
        <v>53.231939163498105</v>
      </c>
      <c r="G19" s="98">
        <v>54.567600487210726</v>
      </c>
      <c r="H19" s="99">
        <f t="shared" si="0"/>
        <v>0.13847482890835927</v>
      </c>
      <c r="I19" s="99">
        <f t="shared" si="1"/>
        <v>-8.1978937842551947E-2</v>
      </c>
      <c r="J19" s="99">
        <f t="shared" si="2"/>
        <v>2.5091352009744217E-2</v>
      </c>
    </row>
    <row r="20" spans="2:10" ht="15" customHeight="1" x14ac:dyDescent="0.2">
      <c r="B20" s="20" t="s">
        <v>69</v>
      </c>
      <c r="C20" s="98">
        <v>39.154929577464792</v>
      </c>
      <c r="D20" s="98">
        <v>43.909348441926348</v>
      </c>
      <c r="E20" s="98">
        <v>46.237337192474676</v>
      </c>
      <c r="F20" s="98">
        <v>47.043010752688176</v>
      </c>
      <c r="G20" s="98">
        <v>50.834492350486791</v>
      </c>
      <c r="H20" s="99">
        <f t="shared" si="0"/>
        <v>5.3018066383455409E-2</v>
      </c>
      <c r="I20" s="99">
        <f t="shared" si="1"/>
        <v>1.7424739596479721E-2</v>
      </c>
      <c r="J20" s="99">
        <f t="shared" si="2"/>
        <v>8.0596065964633423E-2</v>
      </c>
    </row>
    <row r="21" spans="2:10" ht="15" customHeight="1" x14ac:dyDescent="0.2">
      <c r="B21" s="20" t="s">
        <v>71</v>
      </c>
      <c r="C21" s="98">
        <v>44.75524475524476</v>
      </c>
      <c r="D21" s="98">
        <v>46.058091286307054</v>
      </c>
      <c r="E21" s="98">
        <v>43.303571428571431</v>
      </c>
      <c r="F21" s="98">
        <v>49.319727891156461</v>
      </c>
      <c r="G21" s="98">
        <v>38.983050847457626</v>
      </c>
      <c r="H21" s="99">
        <f t="shared" si="0"/>
        <v>-5.9805341055340966E-2</v>
      </c>
      <c r="I21" s="99">
        <f t="shared" si="1"/>
        <v>0.13892979872361311</v>
      </c>
      <c r="J21" s="99">
        <f t="shared" si="2"/>
        <v>-0.20958503798947981</v>
      </c>
    </row>
    <row r="22" spans="2:10" ht="6" customHeight="1" x14ac:dyDescent="0.2">
      <c r="B22" s="21"/>
      <c r="C22" s="21"/>
      <c r="D22" s="21"/>
      <c r="E22" s="25"/>
      <c r="F22" s="25"/>
      <c r="G22" s="25"/>
      <c r="H22" s="25"/>
      <c r="I22" s="27"/>
      <c r="J22" s="27"/>
    </row>
    <row r="23" spans="2:10" ht="33" customHeight="1" x14ac:dyDescent="0.2">
      <c r="B23" s="311" t="s">
        <v>272</v>
      </c>
      <c r="C23" s="311"/>
      <c r="D23" s="311"/>
      <c r="E23" s="311"/>
      <c r="F23" s="311"/>
      <c r="G23" s="311"/>
      <c r="H23" s="311"/>
      <c r="I23" s="311"/>
      <c r="J23" s="311"/>
    </row>
    <row r="24" spans="2:10" x14ac:dyDescent="0.2">
      <c r="B24" s="28"/>
      <c r="C24" s="28"/>
      <c r="D24" s="28"/>
      <c r="E24" s="28"/>
      <c r="F24" s="28"/>
      <c r="G24" s="28"/>
      <c r="H24" s="28"/>
      <c r="I24" s="28"/>
      <c r="J24" s="28"/>
    </row>
    <row r="25" spans="2:10" x14ac:dyDescent="0.2">
      <c r="B25" s="28"/>
      <c r="C25" s="28"/>
      <c r="D25" s="28"/>
      <c r="E25" s="28"/>
      <c r="F25" s="28"/>
      <c r="G25" s="28"/>
      <c r="H25" s="28"/>
      <c r="I25" s="28"/>
      <c r="J25" s="28"/>
    </row>
    <row r="26" spans="2:10" ht="21.75" thickBot="1" x14ac:dyDescent="0.4">
      <c r="B26" s="312" t="str">
        <f>CONCATENATE("Compras o reservas online de servicios del viaje a Tenerife (% turistas)")</f>
        <v>Compras o reservas online de servicios del viaje a Tenerife (% turistas)</v>
      </c>
      <c r="C26" s="312"/>
      <c r="D26" s="312"/>
      <c r="E26" s="312"/>
      <c r="F26" s="312"/>
      <c r="G26" s="312"/>
      <c r="H26" s="312"/>
      <c r="I26" s="312"/>
    </row>
    <row r="27" spans="2:10" s="11" customFormat="1" ht="6" customHeight="1" x14ac:dyDescent="0.2">
      <c r="B27" s="41"/>
      <c r="C27" s="42"/>
      <c r="D27" s="42"/>
      <c r="E27" s="42"/>
      <c r="F27" s="42"/>
      <c r="G27" s="43"/>
      <c r="H27" s="43"/>
      <c r="I27" s="43"/>
    </row>
    <row r="28" spans="2:10" ht="39.75" customHeight="1" x14ac:dyDescent="0.2">
      <c r="B28" s="100"/>
      <c r="C28" s="104">
        <v>2007</v>
      </c>
      <c r="D28" s="104">
        <v>2008</v>
      </c>
      <c r="E28" s="104">
        <v>2009</v>
      </c>
      <c r="F28" s="104">
        <v>2010</v>
      </c>
      <c r="G28" s="103" t="s">
        <v>108</v>
      </c>
      <c r="H28" s="103" t="s">
        <v>109</v>
      </c>
      <c r="I28" s="103" t="s">
        <v>155</v>
      </c>
    </row>
    <row r="29" spans="2:10" ht="15" customHeight="1" x14ac:dyDescent="0.2">
      <c r="B29" s="20" t="s">
        <v>63</v>
      </c>
      <c r="C29" s="98">
        <v>53.479853479853503</v>
      </c>
      <c r="D29" s="98">
        <v>61.754385964912281</v>
      </c>
      <c r="E29" s="98">
        <v>60.553633217993081</v>
      </c>
      <c r="F29" s="98">
        <v>77.31481481481481</v>
      </c>
      <c r="G29" s="99">
        <f t="shared" ref="G29:I44" si="3">IFERROR(D29/C29-1,"-")</f>
        <v>0.15472242249459223</v>
      </c>
      <c r="H29" s="99">
        <f t="shared" si="3"/>
        <v>-1.9444007549543896E-2</v>
      </c>
      <c r="I29" s="99">
        <f t="shared" si="3"/>
        <v>0.2767989417989416</v>
      </c>
    </row>
    <row r="30" spans="2:10" ht="15" customHeight="1" x14ac:dyDescent="0.2">
      <c r="B30" s="20" t="s">
        <v>62</v>
      </c>
      <c r="C30" s="98">
        <v>65</v>
      </c>
      <c r="D30" s="98">
        <v>61.233480176211458</v>
      </c>
      <c r="E30" s="98">
        <v>69.158878504672899</v>
      </c>
      <c r="F30" s="98">
        <v>72.72727272727272</v>
      </c>
      <c r="G30" s="99">
        <f t="shared" si="3"/>
        <v>-5.7946458827516034E-2</v>
      </c>
      <c r="H30" s="99">
        <f t="shared" si="3"/>
        <v>0.12942916694681639</v>
      </c>
      <c r="I30" s="99">
        <f t="shared" si="3"/>
        <v>5.1597051597051413E-2</v>
      </c>
    </row>
    <row r="31" spans="2:10" ht="15" customHeight="1" x14ac:dyDescent="0.2">
      <c r="B31" s="20" t="s">
        <v>61</v>
      </c>
      <c r="C31" s="98">
        <v>49.664429530201303</v>
      </c>
      <c r="D31" s="98">
        <v>56.534954407294833</v>
      </c>
      <c r="E31" s="98">
        <v>55.813953488372093</v>
      </c>
      <c r="F31" s="98">
        <v>68.58789625360231</v>
      </c>
      <c r="G31" s="99">
        <f t="shared" si="3"/>
        <v>0.13833894684958614</v>
      </c>
      <c r="H31" s="99">
        <f t="shared" si="3"/>
        <v>-1.275318829707428E-2</v>
      </c>
      <c r="I31" s="99">
        <f t="shared" si="3"/>
        <v>0.22886647454370812</v>
      </c>
    </row>
    <row r="32" spans="2:10" ht="15" customHeight="1" x14ac:dyDescent="0.2">
      <c r="B32" s="20" t="s">
        <v>68</v>
      </c>
      <c r="C32" s="98">
        <v>57.432432432432456</v>
      </c>
      <c r="D32" s="98">
        <v>70.053475935828885</v>
      </c>
      <c r="E32" s="98">
        <v>65.161290322580641</v>
      </c>
      <c r="F32" s="98">
        <v>68.023255813953483</v>
      </c>
      <c r="G32" s="99">
        <f t="shared" si="3"/>
        <v>0.21975463982384369</v>
      </c>
      <c r="H32" s="99">
        <f t="shared" si="3"/>
        <v>-6.9835016005910022E-2</v>
      </c>
      <c r="I32" s="99">
        <f t="shared" si="3"/>
        <v>4.3921252590375381E-2</v>
      </c>
    </row>
    <row r="33" spans="1:19" ht="15" customHeight="1" x14ac:dyDescent="0.2">
      <c r="B33" s="20" t="s">
        <v>64</v>
      </c>
      <c r="C33" s="98">
        <v>52.849740932642504</v>
      </c>
      <c r="D33" s="98">
        <v>53.790613718411549</v>
      </c>
      <c r="E33" s="98">
        <v>58.358662613981764</v>
      </c>
      <c r="F33" s="98">
        <v>66.789667896678964</v>
      </c>
      <c r="G33" s="99">
        <f t="shared" si="3"/>
        <v>1.7802788985630036E-2</v>
      </c>
      <c r="H33" s="99">
        <f t="shared" si="3"/>
        <v>8.4922788192815402E-2</v>
      </c>
      <c r="I33" s="99">
        <f t="shared" si="3"/>
        <v>0.14446878843788435</v>
      </c>
    </row>
    <row r="34" spans="1:19" ht="15" customHeight="1" x14ac:dyDescent="0.2">
      <c r="B34" s="20" t="s">
        <v>66</v>
      </c>
      <c r="C34" s="98">
        <v>58.216292134831434</v>
      </c>
      <c r="D34" s="98">
        <v>61.576100952871485</v>
      </c>
      <c r="E34" s="98">
        <v>62.029587334544509</v>
      </c>
      <c r="F34" s="98">
        <v>65.354129378675538</v>
      </c>
      <c r="G34" s="99">
        <f t="shared" si="3"/>
        <v>5.7712518177189809E-2</v>
      </c>
      <c r="H34" s="99">
        <f t="shared" si="3"/>
        <v>7.3646491845937856E-3</v>
      </c>
      <c r="I34" s="99">
        <f t="shared" si="3"/>
        <v>5.359606902107461E-2</v>
      </c>
    </row>
    <row r="35" spans="1:19" ht="15" customHeight="1" x14ac:dyDescent="0.2">
      <c r="B35" s="20" t="s">
        <v>70</v>
      </c>
      <c r="C35" s="98">
        <v>40.318181818181799</v>
      </c>
      <c r="D35" s="98">
        <v>43.736363636363635</v>
      </c>
      <c r="E35" s="98">
        <v>47.009090909090908</v>
      </c>
      <c r="F35" s="98">
        <v>52.654545454545456</v>
      </c>
      <c r="G35" s="99">
        <f t="shared" si="3"/>
        <v>8.4780157835400605E-2</v>
      </c>
      <c r="H35" s="99">
        <f t="shared" si="3"/>
        <v>7.4828517979629972E-2</v>
      </c>
      <c r="I35" s="99">
        <f t="shared" si="3"/>
        <v>0.1200928253722684</v>
      </c>
    </row>
    <row r="36" spans="1:19" ht="15" customHeight="1" x14ac:dyDescent="0.2">
      <c r="B36" s="20" t="s">
        <v>67</v>
      </c>
      <c r="C36" s="98">
        <v>37.209302325581405</v>
      </c>
      <c r="D36" s="98">
        <v>33.5180055401662</v>
      </c>
      <c r="E36" s="98">
        <v>37.56613756613757</v>
      </c>
      <c r="F36" s="98">
        <v>48.148148148148152</v>
      </c>
      <c r="G36" s="99">
        <f t="shared" si="3"/>
        <v>-9.9203601108033612E-2</v>
      </c>
      <c r="H36" s="99">
        <f t="shared" si="3"/>
        <v>0.12077484804757566</v>
      </c>
      <c r="I36" s="99">
        <f t="shared" si="3"/>
        <v>0.28169014084507049</v>
      </c>
    </row>
    <row r="37" spans="1:19" ht="15" customHeight="1" x14ac:dyDescent="0.2">
      <c r="B37" s="20" t="s">
        <v>73</v>
      </c>
      <c r="C37" s="98">
        <v>21.052631578947381</v>
      </c>
      <c r="D37" s="98">
        <v>27.530364372469634</v>
      </c>
      <c r="E37" s="98">
        <v>38.03921568627451</v>
      </c>
      <c r="F37" s="98">
        <v>46.052631578947363</v>
      </c>
      <c r="G37" s="99">
        <f t="shared" si="3"/>
        <v>0.30769230769230682</v>
      </c>
      <c r="H37" s="99">
        <f t="shared" si="3"/>
        <v>0.38171856978085361</v>
      </c>
      <c r="I37" s="99">
        <f t="shared" si="3"/>
        <v>0.21066196418882233</v>
      </c>
    </row>
    <row r="38" spans="1:19" ht="15" customHeight="1" x14ac:dyDescent="0.2">
      <c r="B38" s="20" t="s">
        <v>75</v>
      </c>
      <c r="C38" s="98">
        <v>20.86614173228342</v>
      </c>
      <c r="D38" s="98">
        <v>28.634185303514379</v>
      </c>
      <c r="E38" s="98">
        <v>35.849056603773583</v>
      </c>
      <c r="F38" s="98">
        <v>43.637077769049483</v>
      </c>
      <c r="G38" s="99">
        <f t="shared" si="3"/>
        <v>0.37227982397974868</v>
      </c>
      <c r="H38" s="99">
        <f t="shared" si="3"/>
        <v>0.25196705349859205</v>
      </c>
      <c r="I38" s="99">
        <f t="shared" si="3"/>
        <v>0.2172448009261172</v>
      </c>
    </row>
    <row r="39" spans="1:19" ht="15" customHeight="1" x14ac:dyDescent="0.2">
      <c r="B39" s="20" t="s">
        <v>72</v>
      </c>
      <c r="C39" s="98">
        <v>33.974358974358999</v>
      </c>
      <c r="D39" s="98">
        <v>30.519480519480517</v>
      </c>
      <c r="E39" s="98">
        <v>33.974358974358978</v>
      </c>
      <c r="F39" s="98">
        <v>43.037974683544306</v>
      </c>
      <c r="G39" s="99">
        <f t="shared" si="3"/>
        <v>-0.10169076206812133</v>
      </c>
      <c r="H39" s="99">
        <f t="shared" si="3"/>
        <v>0.11320240043644314</v>
      </c>
      <c r="I39" s="99">
        <f t="shared" si="3"/>
        <v>0.26677812276092649</v>
      </c>
    </row>
    <row r="40" spans="1:19" ht="15" customHeight="1" x14ac:dyDescent="0.2">
      <c r="B40" s="20" t="s">
        <v>74</v>
      </c>
      <c r="C40" s="98" t="s">
        <v>208</v>
      </c>
      <c r="D40" s="98">
        <v>27.708779443254819</v>
      </c>
      <c r="E40" s="98">
        <v>35.417523652817771</v>
      </c>
      <c r="F40" s="98">
        <v>43.016069221260821</v>
      </c>
      <c r="G40" s="99" t="str">
        <f t="shared" si="3"/>
        <v>-</v>
      </c>
      <c r="H40" s="99">
        <f t="shared" si="3"/>
        <v>0.27820583816583455</v>
      </c>
      <c r="I40" s="99">
        <f t="shared" si="3"/>
        <v>0.21454197766417016</v>
      </c>
    </row>
    <row r="41" spans="1:19" ht="15" customHeight="1" x14ac:dyDescent="0.2">
      <c r="B41" s="20" t="s">
        <v>65</v>
      </c>
      <c r="C41" s="98">
        <v>28.518518518518501</v>
      </c>
      <c r="D41" s="98">
        <v>26.20967741935484</v>
      </c>
      <c r="E41" s="98">
        <v>36.908517350157723</v>
      </c>
      <c r="F41" s="98">
        <v>38.364779874213838</v>
      </c>
      <c r="G41" s="99">
        <f t="shared" si="3"/>
        <v>-8.0959363217427138E-2</v>
      </c>
      <c r="H41" s="99">
        <f t="shared" si="3"/>
        <v>0.40820189274447927</v>
      </c>
      <c r="I41" s="99">
        <f t="shared" si="3"/>
        <v>3.9456001720152845E-2</v>
      </c>
    </row>
    <row r="42" spans="1:19" ht="15" customHeight="1" x14ac:dyDescent="0.2">
      <c r="B42" s="20" t="s">
        <v>69</v>
      </c>
      <c r="C42" s="98">
        <v>25.774473358116452</v>
      </c>
      <c r="D42" s="98">
        <v>29.215822345593338</v>
      </c>
      <c r="E42" s="98">
        <v>30.349344978165938</v>
      </c>
      <c r="F42" s="98">
        <v>35.855728429985859</v>
      </c>
      <c r="G42" s="99">
        <f t="shared" si="3"/>
        <v>0.13351772273528129</v>
      </c>
      <c r="H42" s="99">
        <f t="shared" si="3"/>
        <v>3.8798244977128693E-2</v>
      </c>
      <c r="I42" s="99">
        <f t="shared" si="3"/>
        <v>0.18143335402399452</v>
      </c>
    </row>
    <row r="43" spans="1:19" ht="15" customHeight="1" x14ac:dyDescent="0.2">
      <c r="B43" s="20" t="s">
        <v>71</v>
      </c>
      <c r="C43" s="98">
        <v>23.129251700680292</v>
      </c>
      <c r="D43" s="98">
        <v>21.076233183856502</v>
      </c>
      <c r="E43" s="98">
        <v>28.070175438596493</v>
      </c>
      <c r="F43" s="98">
        <v>35.123966942148762</v>
      </c>
      <c r="G43" s="99">
        <f t="shared" si="3"/>
        <v>-8.876285940385209E-2</v>
      </c>
      <c r="H43" s="99">
        <f t="shared" si="3"/>
        <v>0.33184023889511027</v>
      </c>
      <c r="I43" s="99">
        <f t="shared" si="3"/>
        <v>0.2512913223140496</v>
      </c>
    </row>
    <row r="44" spans="1:19" ht="15" customHeight="1" x14ac:dyDescent="0.2">
      <c r="B44" s="20" t="s">
        <v>76</v>
      </c>
      <c r="C44" s="98">
        <v>9.4594594594594597</v>
      </c>
      <c r="D44" s="98">
        <v>12.264150943396226</v>
      </c>
      <c r="E44" s="98">
        <v>14.285714285714286</v>
      </c>
      <c r="F44" s="98">
        <v>27.624309392265193</v>
      </c>
      <c r="G44" s="99">
        <f t="shared" si="3"/>
        <v>0.2964959568733152</v>
      </c>
      <c r="H44" s="99">
        <f t="shared" si="3"/>
        <v>0.16483516483516492</v>
      </c>
      <c r="I44" s="99">
        <f t="shared" si="3"/>
        <v>0.93370165745856348</v>
      </c>
    </row>
    <row r="45" spans="1:19" ht="6" customHeight="1" x14ac:dyDescent="0.2">
      <c r="B45" s="21"/>
      <c r="C45" s="25"/>
      <c r="D45" s="25"/>
      <c r="E45" s="25"/>
      <c r="F45" s="25"/>
      <c r="G45" s="27"/>
      <c r="H45" s="27"/>
      <c r="I45" s="27"/>
    </row>
    <row r="46" spans="1:19" ht="28.5" customHeight="1" x14ac:dyDescent="0.2">
      <c r="B46" s="311" t="s">
        <v>272</v>
      </c>
      <c r="C46" s="311"/>
      <c r="D46" s="311"/>
      <c r="E46" s="311"/>
      <c r="F46" s="311"/>
      <c r="G46" s="311"/>
      <c r="H46" s="311"/>
      <c r="I46" s="311"/>
    </row>
    <row r="47" spans="1:19" ht="12.75" customHeight="1" x14ac:dyDescent="0.2">
      <c r="A47" s="10"/>
      <c r="B47" s="325"/>
      <c r="C47" s="325"/>
      <c r="D47" s="325"/>
      <c r="E47" s="325"/>
      <c r="F47" s="325"/>
      <c r="G47" s="325"/>
      <c r="H47" s="325"/>
      <c r="I47" s="325"/>
      <c r="J47" s="37"/>
      <c r="M47" s="37"/>
      <c r="N47" s="37"/>
      <c r="O47" s="37"/>
      <c r="P47" s="37"/>
      <c r="Q47" s="37"/>
      <c r="R47" s="37"/>
    </row>
    <row r="48" spans="1:19" x14ac:dyDescent="0.2">
      <c r="A48" s="10"/>
      <c r="N48" s="37"/>
      <c r="O48" s="37"/>
      <c r="P48" s="37"/>
      <c r="Q48" s="37"/>
      <c r="R48" s="37"/>
      <c r="S48" s="37"/>
    </row>
    <row r="49" spans="1:19" x14ac:dyDescent="0.2">
      <c r="A49" s="10"/>
      <c r="B49" s="10"/>
      <c r="C49" s="10"/>
      <c r="D49" s="59">
        <v>2014</v>
      </c>
      <c r="E49" s="60">
        <v>2015</v>
      </c>
      <c r="F49" s="61" t="s">
        <v>593</v>
      </c>
      <c r="G49" s="45"/>
      <c r="L49" s="37"/>
      <c r="M49" s="37"/>
      <c r="N49" s="37"/>
      <c r="O49" s="37"/>
      <c r="P49" s="37"/>
      <c r="Q49" s="37"/>
      <c r="R49" s="37"/>
      <c r="S49" s="37"/>
    </row>
    <row r="50" spans="1:19" x14ac:dyDescent="0.2">
      <c r="A50" s="10"/>
      <c r="B50" s="10" t="s">
        <v>68</v>
      </c>
      <c r="C50" s="10"/>
      <c r="D50" s="157">
        <v>84.242424242424249</v>
      </c>
      <c r="E50" s="157">
        <v>90.243902439024396</v>
      </c>
      <c r="F50" s="138">
        <f t="shared" ref="F50:F65" si="4">IFERROR(E50/D50-1,"-")</f>
        <v>7.1240568520793079E-2</v>
      </c>
      <c r="G50" s="44"/>
      <c r="K50" s="37"/>
      <c r="L50" s="37"/>
      <c r="M50" s="37"/>
      <c r="N50" s="37"/>
      <c r="O50" s="37"/>
    </row>
    <row r="51" spans="1:19" x14ac:dyDescent="0.2">
      <c r="A51" s="10"/>
      <c r="B51" s="10" t="s">
        <v>62</v>
      </c>
      <c r="C51" s="10"/>
      <c r="D51" s="157">
        <v>84.532374100719437</v>
      </c>
      <c r="E51" s="157">
        <v>88.938053097345133</v>
      </c>
      <c r="F51" s="138">
        <f t="shared" si="4"/>
        <v>5.211824515157204E-2</v>
      </c>
      <c r="G51" s="44"/>
      <c r="K51" s="37"/>
      <c r="L51" s="37"/>
      <c r="M51" s="37"/>
      <c r="N51" s="37"/>
      <c r="O51" s="37"/>
    </row>
    <row r="52" spans="1:19" x14ac:dyDescent="0.2">
      <c r="A52" s="10"/>
      <c r="B52" s="10" t="s">
        <v>64</v>
      </c>
      <c r="C52" s="10"/>
      <c r="D52" s="157">
        <v>88.111888111888106</v>
      </c>
      <c r="E52" s="157">
        <v>85.943775100401609</v>
      </c>
      <c r="F52" s="138">
        <f t="shared" si="4"/>
        <v>-2.4606361955759493E-2</v>
      </c>
      <c r="G52" s="44"/>
      <c r="K52" s="37"/>
      <c r="L52" s="37"/>
      <c r="M52" s="38"/>
      <c r="N52" s="38"/>
      <c r="O52" s="38"/>
    </row>
    <row r="53" spans="1:19" x14ac:dyDescent="0.2">
      <c r="A53" s="10"/>
      <c r="B53" s="10" t="s">
        <v>63</v>
      </c>
      <c r="C53" s="10"/>
      <c r="D53" s="157">
        <v>87.684729064039402</v>
      </c>
      <c r="E53" s="157">
        <v>83.402489626556019</v>
      </c>
      <c r="F53" s="138">
        <f t="shared" si="4"/>
        <v>-4.8836775607254301E-2</v>
      </c>
      <c r="G53" s="44"/>
      <c r="K53" s="37"/>
      <c r="L53" s="37"/>
      <c r="M53" s="38"/>
      <c r="N53" s="38"/>
      <c r="O53" s="38"/>
    </row>
    <row r="54" spans="1:19" x14ac:dyDescent="0.2">
      <c r="A54" s="10"/>
      <c r="B54" s="10" t="s">
        <v>66</v>
      </c>
      <c r="C54" s="10"/>
      <c r="D54" s="157">
        <v>82.077794190054149</v>
      </c>
      <c r="E54" s="157">
        <v>82.680363115145724</v>
      </c>
      <c r="F54" s="138">
        <f t="shared" si="4"/>
        <v>7.3414366338391268E-3</v>
      </c>
      <c r="G54" s="44"/>
    </row>
    <row r="55" spans="1:19" x14ac:dyDescent="0.2">
      <c r="A55" s="10"/>
      <c r="B55" s="10" t="s">
        <v>76</v>
      </c>
      <c r="C55" s="10"/>
      <c r="D55" s="157">
        <v>45.316455696202532</v>
      </c>
      <c r="E55" s="157">
        <v>80.275229357798153</v>
      </c>
      <c r="F55" s="138">
        <f t="shared" si="4"/>
        <v>0.77143662549331116</v>
      </c>
      <c r="G55" s="44"/>
    </row>
    <row r="56" spans="1:19" x14ac:dyDescent="0.2">
      <c r="A56" s="10"/>
      <c r="B56" s="10" t="s">
        <v>61</v>
      </c>
      <c r="C56" s="10"/>
      <c r="D56" s="157">
        <v>78.959276018099558</v>
      </c>
      <c r="E56" s="157">
        <v>80.049261083743843</v>
      </c>
      <c r="F56" s="138">
        <f t="shared" si="4"/>
        <v>1.3804395387242874E-2</v>
      </c>
      <c r="G56" s="44"/>
    </row>
    <row r="57" spans="1:19" x14ac:dyDescent="0.2">
      <c r="A57" s="10"/>
      <c r="B57" s="10" t="s">
        <v>70</v>
      </c>
      <c r="C57" s="10"/>
      <c r="D57" s="157">
        <v>67.736363636363635</v>
      </c>
      <c r="E57" s="157">
        <v>69.527272727272717</v>
      </c>
      <c r="F57" s="138">
        <f t="shared" si="4"/>
        <v>2.643940410683121E-2</v>
      </c>
      <c r="G57" s="44"/>
    </row>
    <row r="58" spans="1:19" x14ac:dyDescent="0.2">
      <c r="A58" s="10"/>
      <c r="B58" s="10" t="s">
        <v>73</v>
      </c>
      <c r="C58" s="10"/>
      <c r="D58" s="157">
        <v>66.992665036674822</v>
      </c>
      <c r="E58" s="157">
        <v>65.837104072398191</v>
      </c>
      <c r="F58" s="138">
        <f t="shared" si="4"/>
        <v>-1.7249066948508807E-2</v>
      </c>
      <c r="G58" s="44"/>
    </row>
    <row r="59" spans="1:19" x14ac:dyDescent="0.2">
      <c r="A59" s="10"/>
      <c r="B59" s="10" t="s">
        <v>67</v>
      </c>
      <c r="C59" s="10"/>
      <c r="D59" s="157">
        <v>65.853658536585371</v>
      </c>
      <c r="E59" s="157">
        <v>63.661971830985919</v>
      </c>
      <c r="F59" s="138">
        <f t="shared" si="4"/>
        <v>-3.328116849243612E-2</v>
      </c>
      <c r="G59" s="44"/>
    </row>
    <row r="60" spans="1:19" x14ac:dyDescent="0.2">
      <c r="A60" s="10"/>
      <c r="B60" s="10" t="s">
        <v>65</v>
      </c>
      <c r="C60" s="10"/>
      <c r="D60" s="157">
        <v>57.771260997067451</v>
      </c>
      <c r="E60" s="157">
        <v>62.994350282485875</v>
      </c>
      <c r="F60" s="138">
        <f t="shared" si="4"/>
        <v>9.0409819610542286E-2</v>
      </c>
      <c r="G60" s="44"/>
    </row>
    <row r="61" spans="1:19" x14ac:dyDescent="0.2">
      <c r="A61" s="10"/>
      <c r="B61" s="10" t="s">
        <v>75</v>
      </c>
      <c r="C61" s="10"/>
      <c r="D61" s="157">
        <v>53.850893407270483</v>
      </c>
      <c r="E61" s="157">
        <v>55.083732057416263</v>
      </c>
      <c r="F61" s="138">
        <f t="shared" si="4"/>
        <v>2.2893559830510224E-2</v>
      </c>
      <c r="G61" s="44"/>
    </row>
    <row r="62" spans="1:19" x14ac:dyDescent="0.2">
      <c r="A62" s="10"/>
      <c r="B62" s="10" t="s">
        <v>72</v>
      </c>
      <c r="C62" s="10"/>
      <c r="D62" s="157">
        <v>56.621004566210047</v>
      </c>
      <c r="E62" s="157">
        <v>54.883720930232556</v>
      </c>
      <c r="F62" s="138">
        <f t="shared" si="4"/>
        <v>-3.0682670667666945E-2</v>
      </c>
      <c r="G62" s="44"/>
    </row>
    <row r="63" spans="1:19" x14ac:dyDescent="0.2">
      <c r="A63" s="10"/>
      <c r="B63" s="10" t="s">
        <v>74</v>
      </c>
      <c r="C63" s="10"/>
      <c r="D63" s="157">
        <v>53.231939163498105</v>
      </c>
      <c r="E63" s="157">
        <v>54.567600487210726</v>
      </c>
      <c r="F63" s="138">
        <f t="shared" si="4"/>
        <v>2.5091352009744217E-2</v>
      </c>
      <c r="G63" s="44"/>
    </row>
    <row r="64" spans="1:19" x14ac:dyDescent="0.2">
      <c r="A64" s="10"/>
      <c r="B64" s="10" t="s">
        <v>69</v>
      </c>
      <c r="C64" s="10"/>
      <c r="D64" s="157">
        <v>47.043010752688176</v>
      </c>
      <c r="E64" s="157">
        <v>50.834492350486791</v>
      </c>
      <c r="F64" s="138">
        <f t="shared" si="4"/>
        <v>8.0596065964633423E-2</v>
      </c>
      <c r="G64" s="44"/>
    </row>
    <row r="65" spans="1:7" x14ac:dyDescent="0.2">
      <c r="A65" s="10"/>
      <c r="B65" s="10" t="s">
        <v>71</v>
      </c>
      <c r="C65" s="10"/>
      <c r="D65" s="157">
        <v>49.319727891156461</v>
      </c>
      <c r="E65" s="157">
        <v>38.983050847457626</v>
      </c>
      <c r="F65" s="138">
        <f t="shared" si="4"/>
        <v>-0.20958503798947981</v>
      </c>
      <c r="G65" s="44"/>
    </row>
    <row r="66" spans="1:7" x14ac:dyDescent="0.2">
      <c r="A66" s="10"/>
      <c r="B66" s="44"/>
      <c r="C66" s="44"/>
      <c r="D66" s="44"/>
      <c r="E66" s="44"/>
      <c r="F66" s="44"/>
      <c r="G66" s="44"/>
    </row>
    <row r="67" spans="1:7" x14ac:dyDescent="0.2">
      <c r="A67" s="10"/>
      <c r="B67" s="44"/>
      <c r="C67" s="44"/>
      <c r="D67" s="44"/>
      <c r="E67" s="44"/>
      <c r="F67" s="44"/>
      <c r="G67" s="44"/>
    </row>
  </sheetData>
  <sortState ref="B49:F65">
    <sortCondition descending="1" ref="E49:E65"/>
  </sortState>
  <mergeCells count="4">
    <mergeCell ref="B3:J3"/>
    <mergeCell ref="B23:J23"/>
    <mergeCell ref="B26:I26"/>
    <mergeCell ref="B46:I47"/>
  </mergeCells>
  <conditionalFormatting sqref="B6:J21 B29:I44">
    <cfRule type="expression" dxfId="28"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6" orientation="landscape" cellComments="atEnd" r:id="rId1"/>
  <headerFooter scaleWithDoc="0" alignWithMargins="0">
    <oddHeader>&amp;L&amp;G&amp;C&amp;K01+022Encuesta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6ADA1973-3AEB-44EC-9AAF-6C915AEAD35E}">
            <xm:f>$B6='[Plantilla Análisis de las Encuestas periodos 2016.xlsm]Edad (c)'!#REF!</xm:f>
            <x14:dxf>
              <font>
                <color theme="6"/>
              </font>
            </x14:dxf>
          </x14:cfRule>
          <xm:sqref>B6:J21 B29:I44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F92"/>
  <sheetViews>
    <sheetView showGridLines="0" zoomScaleNormal="100" workbookViewId="0"/>
  </sheetViews>
  <sheetFormatPr baseColWidth="10" defaultColWidth="9.42578125" defaultRowHeight="12.75" x14ac:dyDescent="0.2"/>
  <cols>
    <col min="1" max="1" width="16.28515625" customWidth="1"/>
    <col min="2" max="2" width="18.140625" customWidth="1"/>
    <col min="3" max="3" width="10.140625" customWidth="1"/>
    <col min="4" max="4" width="7.7109375" customWidth="1"/>
    <col min="5" max="5" width="10.140625" customWidth="1"/>
    <col min="6" max="6" width="7.7109375" customWidth="1"/>
    <col min="7" max="7" width="10.140625" customWidth="1"/>
    <col min="8" max="8" width="7.7109375" customWidth="1"/>
    <col min="9" max="9" width="10.140625" customWidth="1"/>
    <col min="10" max="10" width="7.7109375" customWidth="1"/>
    <col min="11" max="11" width="10.140625" customWidth="1"/>
    <col min="12" max="12" width="7.7109375" customWidth="1"/>
    <col min="13" max="13" width="10.140625" customWidth="1"/>
    <col min="14" max="14" width="7.7109375" customWidth="1"/>
    <col min="15" max="15" width="10.140625" customWidth="1"/>
    <col min="16" max="16" width="7.7109375" customWidth="1"/>
    <col min="17" max="17" width="10.140625" customWidth="1"/>
    <col min="18" max="18" width="7.7109375" customWidth="1"/>
    <col min="19" max="19" width="10.140625" customWidth="1"/>
    <col min="20" max="20" width="7.7109375" customWidth="1"/>
    <col min="21" max="21" width="10.140625" customWidth="1"/>
    <col min="22" max="24" width="7.7109375" customWidth="1"/>
    <col min="25" max="25" width="10.85546875" bestFit="1" customWidth="1"/>
  </cols>
  <sheetData>
    <row r="1" spans="1:32" x14ac:dyDescent="0.2">
      <c r="A1" s="10" t="s">
        <v>50</v>
      </c>
    </row>
    <row r="2" spans="1:32" ht="77.25" customHeight="1" x14ac:dyDescent="0.2"/>
    <row r="3" spans="1:32" ht="24.75" customHeight="1" x14ac:dyDescent="0.2">
      <c r="B3" s="310" t="s">
        <v>671</v>
      </c>
      <c r="C3" s="310"/>
      <c r="D3" s="310"/>
      <c r="E3" s="310"/>
      <c r="F3" s="310"/>
      <c r="G3" s="310"/>
      <c r="H3" s="310"/>
      <c r="I3" s="310"/>
      <c r="J3" s="310"/>
      <c r="K3" s="310"/>
      <c r="L3" s="310"/>
      <c r="M3" s="310"/>
      <c r="N3" s="310"/>
      <c r="O3" s="310"/>
      <c r="P3" s="310"/>
      <c r="Q3" s="310"/>
      <c r="R3" s="310"/>
      <c r="S3" s="310"/>
      <c r="T3" s="310"/>
      <c r="U3" s="310"/>
      <c r="V3" s="310"/>
    </row>
    <row r="4" spans="1:32" ht="20.25" customHeight="1" thickBot="1" x14ac:dyDescent="0.25">
      <c r="B4" s="308" t="s">
        <v>633</v>
      </c>
      <c r="C4" s="308"/>
      <c r="D4" s="308"/>
      <c r="E4" s="308"/>
      <c r="F4" s="308"/>
      <c r="G4" s="308"/>
      <c r="H4" s="308"/>
      <c r="I4" s="308"/>
      <c r="J4" s="308"/>
      <c r="K4" s="308"/>
      <c r="L4" s="308"/>
      <c r="M4" s="308"/>
      <c r="N4" s="308"/>
      <c r="O4" s="308"/>
      <c r="P4" s="308"/>
      <c r="Q4" s="308"/>
      <c r="R4" s="308"/>
      <c r="S4" s="308"/>
      <c r="T4" s="308"/>
      <c r="U4" s="308"/>
      <c r="V4" s="308"/>
    </row>
    <row r="5" spans="1:32" s="11" customFormat="1" ht="6" customHeight="1" x14ac:dyDescent="0.2">
      <c r="B5" s="41"/>
      <c r="C5" s="42"/>
      <c r="D5" s="42"/>
      <c r="E5" s="42"/>
      <c r="F5" s="42"/>
      <c r="G5" s="42"/>
      <c r="H5" s="42"/>
      <c r="I5" s="42"/>
      <c r="J5" s="42"/>
      <c r="K5" s="42"/>
      <c r="L5" s="42"/>
      <c r="M5" s="42"/>
      <c r="N5" s="42"/>
      <c r="O5" s="42"/>
      <c r="P5" s="42"/>
      <c r="Q5" s="42"/>
      <c r="R5" s="42"/>
      <c r="S5" s="42"/>
      <c r="T5" s="42"/>
      <c r="U5" s="42"/>
      <c r="V5" s="42"/>
    </row>
    <row r="6" spans="1:32" ht="39.75" customHeight="1" x14ac:dyDescent="0.2">
      <c r="B6" s="100"/>
      <c r="C6" s="101" t="s">
        <v>70</v>
      </c>
      <c r="D6" s="103" t="s">
        <v>593</v>
      </c>
      <c r="E6" s="101" t="s">
        <v>672</v>
      </c>
      <c r="F6" s="103" t="s">
        <v>593</v>
      </c>
      <c r="G6" s="101" t="s">
        <v>61</v>
      </c>
      <c r="H6" s="103" t="s">
        <v>593</v>
      </c>
      <c r="I6" s="101" t="s">
        <v>64</v>
      </c>
      <c r="J6" s="103" t="s">
        <v>593</v>
      </c>
      <c r="K6" s="101" t="s">
        <v>62</v>
      </c>
      <c r="L6" s="103" t="s">
        <v>593</v>
      </c>
      <c r="M6" s="101" t="s">
        <v>63</v>
      </c>
      <c r="N6" s="103" t="s">
        <v>593</v>
      </c>
      <c r="O6" s="101" t="s">
        <v>66</v>
      </c>
      <c r="P6" s="103" t="s">
        <v>593</v>
      </c>
      <c r="Q6" s="101" t="s">
        <v>69</v>
      </c>
      <c r="R6" s="103" t="s">
        <v>593</v>
      </c>
      <c r="S6" s="102" t="s">
        <v>71</v>
      </c>
      <c r="T6" s="103" t="s">
        <v>593</v>
      </c>
      <c r="U6" s="102" t="s">
        <v>67</v>
      </c>
      <c r="V6" s="103" t="s">
        <v>593</v>
      </c>
      <c r="Y6" s="20"/>
      <c r="Z6" s="20"/>
      <c r="AA6" s="20"/>
      <c r="AB6" s="20"/>
      <c r="AC6" s="20"/>
      <c r="AD6" s="20"/>
      <c r="AE6" s="20"/>
      <c r="AF6" s="21"/>
    </row>
    <row r="7" spans="1:32" ht="15" customHeight="1" x14ac:dyDescent="0.2">
      <c r="B7" s="20" t="s">
        <v>51</v>
      </c>
      <c r="C7" s="98">
        <v>8.4454545454545453</v>
      </c>
      <c r="D7" s="99">
        <v>-3.9296794208893537E-2</v>
      </c>
      <c r="E7" s="98">
        <v>3.9215686274509802</v>
      </c>
      <c r="F7" s="99">
        <v>-0.27058823529411768</v>
      </c>
      <c r="G7" s="98">
        <v>3.6945812807881775</v>
      </c>
      <c r="H7" s="99">
        <v>-0.14052372310085548</v>
      </c>
      <c r="I7" s="98">
        <v>5.2208835341365463</v>
      </c>
      <c r="J7" s="99">
        <v>-0.12166312308055749</v>
      </c>
      <c r="K7" s="98">
        <v>3.0973451327433628</v>
      </c>
      <c r="L7" s="99">
        <v>-0.52163225172074723</v>
      </c>
      <c r="M7" s="98">
        <v>3.7344398340248963</v>
      </c>
      <c r="N7" s="99">
        <v>-0.31082610335722372</v>
      </c>
      <c r="O7" s="98">
        <v>8.3134257047300526</v>
      </c>
      <c r="P7" s="99">
        <v>0.17662492030012089</v>
      </c>
      <c r="Q7" s="98">
        <v>8.9707927677329629</v>
      </c>
      <c r="R7" s="99">
        <v>-0.17601607170452782</v>
      </c>
      <c r="S7" s="98">
        <v>12.146892655367232</v>
      </c>
      <c r="T7" s="99">
        <v>-0.20640301318267418</v>
      </c>
      <c r="U7" s="98">
        <v>9.0140845070422539</v>
      </c>
      <c r="V7" s="99">
        <v>-0.32804097311139557</v>
      </c>
    </row>
    <row r="8" spans="1:32" ht="15" customHeight="1" x14ac:dyDescent="0.2">
      <c r="B8" s="20" t="s">
        <v>52</v>
      </c>
      <c r="C8" s="98">
        <v>8.418181818181818</v>
      </c>
      <c r="D8" s="99">
        <v>-5.5102040816326414E-2</v>
      </c>
      <c r="E8" s="98">
        <v>2.5846702317290555</v>
      </c>
      <c r="F8" s="99">
        <v>-0.37502673796791441</v>
      </c>
      <c r="G8" s="98">
        <v>2.4630541871921183</v>
      </c>
      <c r="H8" s="99">
        <v>-0.16256157635467983</v>
      </c>
      <c r="I8" s="98">
        <v>2.4096385542168677</v>
      </c>
      <c r="J8" s="99">
        <v>-0.5077452667814113</v>
      </c>
      <c r="K8" s="98">
        <v>2.6548672566371683</v>
      </c>
      <c r="L8" s="99">
        <v>-0.47281921618204803</v>
      </c>
      <c r="M8" s="98">
        <v>2.904564315352697</v>
      </c>
      <c r="N8" s="99">
        <v>-0.34485938220378065</v>
      </c>
      <c r="O8" s="98">
        <v>5.2556139512661249</v>
      </c>
      <c r="P8" s="99">
        <v>-0.12146897654144029</v>
      </c>
      <c r="Q8" s="98">
        <v>10.570236439499304</v>
      </c>
      <c r="R8" s="99">
        <v>-5.249928783283353E-2</v>
      </c>
      <c r="S8" s="98">
        <v>10.734463276836157</v>
      </c>
      <c r="T8" s="99">
        <v>8.8252483927527603E-2</v>
      </c>
      <c r="U8" s="98">
        <v>9.0140845070422539</v>
      </c>
      <c r="V8" s="99">
        <v>-4.6251703771013175E-2</v>
      </c>
    </row>
    <row r="9" spans="1:32" ht="15" customHeight="1" x14ac:dyDescent="0.2">
      <c r="B9" s="20" t="s">
        <v>53</v>
      </c>
      <c r="C9" s="98">
        <v>23.036363636363635</v>
      </c>
      <c r="D9" s="99">
        <v>-7.5519883254286824E-2</v>
      </c>
      <c r="E9" s="98">
        <v>16.310160427807489</v>
      </c>
      <c r="F9" s="99">
        <v>-0.22670651148159782</v>
      </c>
      <c r="G9" s="98">
        <v>14.285714285714285</v>
      </c>
      <c r="H9" s="99">
        <v>-0.29052969502407711</v>
      </c>
      <c r="I9" s="98">
        <v>17.269076305220885</v>
      </c>
      <c r="J9" s="99">
        <v>-0.26284241443385481</v>
      </c>
      <c r="K9" s="98">
        <v>17.256637168141591</v>
      </c>
      <c r="L9" s="99">
        <v>-0.23851664559629171</v>
      </c>
      <c r="M9" s="98">
        <v>17.842323651452283</v>
      </c>
      <c r="N9" s="99">
        <v>6.108805901337E-3</v>
      </c>
      <c r="O9" s="98">
        <v>18.15575728619207</v>
      </c>
      <c r="P9" s="99">
        <v>-0.11253085323090029</v>
      </c>
      <c r="Q9" s="98">
        <v>20.236439499304591</v>
      </c>
      <c r="R9" s="99">
        <v>8.3159063847670245E-2</v>
      </c>
      <c r="S9" s="98">
        <v>27.118644067796609</v>
      </c>
      <c r="T9" s="99">
        <v>-0.13338246131171705</v>
      </c>
      <c r="U9" s="98">
        <v>18.591549295774648</v>
      </c>
      <c r="V9" s="99">
        <v>0.27042253521126747</v>
      </c>
    </row>
    <row r="10" spans="1:32" ht="15" customHeight="1" x14ac:dyDescent="0.2">
      <c r="B10" s="20" t="s">
        <v>54</v>
      </c>
      <c r="C10" s="98">
        <v>10.881818181818181</v>
      </c>
      <c r="D10" s="99">
        <v>-3.1553398058252524E-2</v>
      </c>
      <c r="E10" s="98">
        <v>11.140819964349376</v>
      </c>
      <c r="F10" s="99">
        <v>-4.4733947737702451E-2</v>
      </c>
      <c r="G10" s="98">
        <v>10.83743842364532</v>
      </c>
      <c r="H10" s="99">
        <v>1.9180379415155713E-2</v>
      </c>
      <c r="I10" s="98">
        <v>10.843373493975903</v>
      </c>
      <c r="J10" s="99">
        <v>-0.22469879518072289</v>
      </c>
      <c r="K10" s="98">
        <v>10.619469026548673</v>
      </c>
      <c r="L10" s="99">
        <v>-1.5929203539822967E-2</v>
      </c>
      <c r="M10" s="98">
        <v>12.448132780082988</v>
      </c>
      <c r="N10" s="99">
        <v>5.2904564315352731E-2</v>
      </c>
      <c r="O10" s="98">
        <v>12.279025322503584</v>
      </c>
      <c r="P10" s="99">
        <v>-2.2011747842949791E-2</v>
      </c>
      <c r="Q10" s="98">
        <v>9.527121001390821</v>
      </c>
      <c r="R10" s="99">
        <v>-0.22533573496887749</v>
      </c>
      <c r="S10" s="98">
        <v>9.3220338983050848</v>
      </c>
      <c r="T10" s="99">
        <v>-5.4938632378725982E-2</v>
      </c>
      <c r="U10" s="98">
        <v>8.169014084507042</v>
      </c>
      <c r="V10" s="99">
        <v>-7.6160667709964658E-3</v>
      </c>
    </row>
    <row r="11" spans="1:32" ht="15" customHeight="1" x14ac:dyDescent="0.2">
      <c r="B11" s="20" t="s">
        <v>55</v>
      </c>
      <c r="C11" s="98">
        <v>21.390909090909091</v>
      </c>
      <c r="D11" s="99">
        <v>3.4115138592751837E-3</v>
      </c>
      <c r="E11" s="98">
        <v>24.15329768270945</v>
      </c>
      <c r="F11" s="99">
        <v>9.7794620240440722E-2</v>
      </c>
      <c r="G11" s="98">
        <v>20.689655172413794</v>
      </c>
      <c r="H11" s="99">
        <v>7.5862068965517393E-2</v>
      </c>
      <c r="I11" s="98">
        <v>27.710843373493976</v>
      </c>
      <c r="J11" s="99">
        <v>0.14859437751004001</v>
      </c>
      <c r="K11" s="98">
        <v>22.123893805309734</v>
      </c>
      <c r="L11" s="99">
        <v>9.8293299620733299E-2</v>
      </c>
      <c r="M11" s="98">
        <v>28.215767634854771</v>
      </c>
      <c r="N11" s="99">
        <v>2.2821576763485618E-2</v>
      </c>
      <c r="O11" s="98">
        <v>23.960821786908742</v>
      </c>
      <c r="P11" s="99">
        <v>-7.3058494300730303E-2</v>
      </c>
      <c r="Q11" s="98">
        <v>22.392211404728791</v>
      </c>
      <c r="R11" s="99">
        <v>-2.5742380987238578E-2</v>
      </c>
      <c r="S11" s="98">
        <v>17.796610169491526</v>
      </c>
      <c r="T11" s="99">
        <v>-8.2069580731489733E-2</v>
      </c>
      <c r="U11" s="98">
        <v>26.760563380281688</v>
      </c>
      <c r="V11" s="99">
        <v>-5.6186581856731865E-2</v>
      </c>
    </row>
    <row r="12" spans="1:32" ht="15" customHeight="1" x14ac:dyDescent="0.2">
      <c r="B12" s="20" t="s">
        <v>56</v>
      </c>
      <c r="C12" s="98">
        <v>25.945454545454545</v>
      </c>
      <c r="D12" s="99">
        <v>0.11702544031311146</v>
      </c>
      <c r="E12" s="98">
        <v>38.591800356506241</v>
      </c>
      <c r="F12" s="99">
        <v>0.1548882829459417</v>
      </c>
      <c r="G12" s="98">
        <v>44.827586206896555</v>
      </c>
      <c r="H12" s="99">
        <v>0.13872374157748713</v>
      </c>
      <c r="I12" s="98">
        <v>31.726907630522089</v>
      </c>
      <c r="J12" s="99">
        <v>0.22620210572017796</v>
      </c>
      <c r="K12" s="98">
        <v>42.035398230088497</v>
      </c>
      <c r="L12" s="99">
        <v>0.28415831955654958</v>
      </c>
      <c r="M12" s="98">
        <v>31.950207468879665</v>
      </c>
      <c r="N12" s="99">
        <v>-2.1704436642197011E-3</v>
      </c>
      <c r="O12" s="98">
        <v>29.933110367892979</v>
      </c>
      <c r="P12" s="99">
        <v>0.13633919919982507</v>
      </c>
      <c r="Q12" s="98">
        <v>26.981919332406118</v>
      </c>
      <c r="R12" s="99">
        <v>0.2166392717157668</v>
      </c>
      <c r="S12" s="98">
        <v>21.1864406779661</v>
      </c>
      <c r="T12" s="99">
        <v>0.63916146297948262</v>
      </c>
      <c r="U12" s="98">
        <v>27.323943661971832</v>
      </c>
      <c r="V12" s="99">
        <v>7.9789580858645959E-2</v>
      </c>
    </row>
    <row r="13" spans="1:32" ht="15" customHeight="1" x14ac:dyDescent="0.2">
      <c r="B13" s="20" t="s">
        <v>57</v>
      </c>
      <c r="C13" s="98">
        <v>1.8818181818181818</v>
      </c>
      <c r="D13" s="99">
        <v>0.17613636363636354</v>
      </c>
      <c r="E13" s="98">
        <v>3.297682709447415</v>
      </c>
      <c r="F13" s="99">
        <v>0.42389228418640168</v>
      </c>
      <c r="G13" s="98">
        <v>3.201970443349754</v>
      </c>
      <c r="H13" s="99">
        <v>-5.6486042692939109E-2</v>
      </c>
      <c r="I13" s="98">
        <v>4.8192771084337354</v>
      </c>
      <c r="J13" s="99">
        <v>1.7566265060240966</v>
      </c>
      <c r="K13" s="98">
        <v>2.2123893805309733</v>
      </c>
      <c r="L13" s="99">
        <v>2.5073746312684442E-2</v>
      </c>
      <c r="M13" s="98">
        <v>2.904564315352697</v>
      </c>
      <c r="N13" s="99">
        <v>1.9481327800829873</v>
      </c>
      <c r="O13" s="98">
        <v>2.1022455805064499</v>
      </c>
      <c r="P13" s="99">
        <v>0.20272134479115489</v>
      </c>
      <c r="Q13" s="98">
        <v>1.321279554937413</v>
      </c>
      <c r="R13" s="99">
        <v>-0.27182815639004787</v>
      </c>
      <c r="S13" s="98">
        <v>1.6949152542372881</v>
      </c>
      <c r="T13" s="99">
        <v>0.24576271186440679</v>
      </c>
      <c r="U13" s="98">
        <v>1.1267605633802817</v>
      </c>
      <c r="V13" s="99">
        <v>0.84788732394366217</v>
      </c>
    </row>
    <row r="14" spans="1:32" ht="15" customHeight="1" x14ac:dyDescent="0.2">
      <c r="B14" s="21" t="s">
        <v>58</v>
      </c>
      <c r="C14" s="25">
        <v>48.704345409061418</v>
      </c>
      <c r="D14" s="26">
        <v>2.0853386394220408E-2</v>
      </c>
      <c r="E14" s="25">
        <v>55.038709677419355</v>
      </c>
      <c r="F14" s="26">
        <v>5.2438653687254311E-2</v>
      </c>
      <c r="G14" s="25">
        <v>56.498727735368945</v>
      </c>
      <c r="H14" s="26">
        <v>4.3692699243025546E-2</v>
      </c>
      <c r="I14" s="25">
        <v>53.156118143459921</v>
      </c>
      <c r="J14" s="26">
        <v>6.1384864514477666E-2</v>
      </c>
      <c r="K14" s="25">
        <v>56.217194570135746</v>
      </c>
      <c r="L14" s="26">
        <v>8.5397283012275116E-2</v>
      </c>
      <c r="M14" s="25">
        <v>53.380341880341852</v>
      </c>
      <c r="N14" s="26">
        <v>2.3216547582368463E-2</v>
      </c>
      <c r="O14" s="25">
        <v>50.844558321132297</v>
      </c>
      <c r="P14" s="26">
        <v>1.4070774141770492E-2</v>
      </c>
      <c r="Q14" s="25">
        <v>48.812544045102179</v>
      </c>
      <c r="R14" s="26">
        <v>2.9405104793646553E-2</v>
      </c>
      <c r="S14" s="25">
        <v>45.715517241379324</v>
      </c>
      <c r="T14" s="26">
        <v>5.7554243777919734E-2</v>
      </c>
      <c r="U14" s="25">
        <v>49.75783475783475</v>
      </c>
      <c r="V14" s="26">
        <v>3.1152128348747032E-2</v>
      </c>
    </row>
    <row r="15" spans="1:32" ht="6" customHeight="1" x14ac:dyDescent="0.2">
      <c r="B15" s="21"/>
      <c r="C15" s="25"/>
      <c r="D15" s="25"/>
      <c r="E15" s="25"/>
      <c r="F15" s="25"/>
      <c r="G15" s="25"/>
      <c r="H15" s="25"/>
      <c r="I15" s="25"/>
      <c r="J15" s="25"/>
      <c r="K15" s="25"/>
      <c r="L15" s="25"/>
      <c r="M15" s="25"/>
      <c r="N15" s="25"/>
      <c r="O15" s="25"/>
      <c r="P15" s="25"/>
      <c r="Q15" s="25"/>
      <c r="R15" s="25"/>
      <c r="S15" s="25"/>
      <c r="T15" s="25"/>
      <c r="U15" s="25"/>
      <c r="V15" s="25"/>
    </row>
    <row r="16" spans="1:32" ht="15" customHeight="1" x14ac:dyDescent="0.2">
      <c r="B16" s="311" t="s">
        <v>59</v>
      </c>
      <c r="C16" s="311"/>
      <c r="D16" s="311"/>
      <c r="E16" s="311"/>
      <c r="F16" s="311"/>
      <c r="G16" s="311"/>
      <c r="H16" s="311"/>
      <c r="I16" s="311"/>
      <c r="J16" s="311"/>
      <c r="K16" s="311"/>
      <c r="L16" s="311"/>
      <c r="M16" s="311"/>
      <c r="N16" s="311"/>
      <c r="O16" s="311"/>
      <c r="P16" s="311"/>
      <c r="Q16" s="311"/>
      <c r="R16" s="311"/>
      <c r="S16" s="311"/>
      <c r="T16" s="311"/>
      <c r="U16" s="311"/>
      <c r="V16" s="311"/>
    </row>
    <row r="17" spans="2:22" x14ac:dyDescent="0.2">
      <c r="B17" s="28"/>
      <c r="C17" s="28"/>
      <c r="D17" s="28"/>
      <c r="E17" s="28"/>
      <c r="F17" s="28"/>
      <c r="G17" s="28"/>
      <c r="H17" s="28"/>
      <c r="I17" s="28"/>
      <c r="J17" s="28"/>
      <c r="K17" s="28"/>
      <c r="L17" s="28"/>
      <c r="M17" s="28"/>
      <c r="N17" s="28"/>
      <c r="O17" s="28"/>
      <c r="P17" s="28"/>
      <c r="Q17" s="28"/>
      <c r="R17" s="28"/>
      <c r="S17" s="28"/>
      <c r="T17" s="28"/>
      <c r="U17" s="28"/>
      <c r="V17" s="28"/>
    </row>
    <row r="18" spans="2:22" x14ac:dyDescent="0.2">
      <c r="B18" s="28"/>
      <c r="C18" s="28"/>
      <c r="D18" s="28"/>
      <c r="E18" s="28"/>
      <c r="F18" s="28"/>
      <c r="G18" s="28"/>
      <c r="H18" s="28"/>
      <c r="I18" s="28"/>
      <c r="J18" s="28"/>
      <c r="K18" s="28"/>
      <c r="L18" s="28"/>
      <c r="M18" s="28"/>
      <c r="N18" s="28"/>
      <c r="O18" s="28"/>
      <c r="P18" s="28"/>
      <c r="Q18" s="28"/>
      <c r="R18" s="28"/>
      <c r="S18" s="28"/>
      <c r="T18" s="28"/>
      <c r="U18" s="28"/>
      <c r="V18" s="28"/>
    </row>
    <row r="76" spans="1:23" x14ac:dyDescent="0.2">
      <c r="A76" s="29"/>
      <c r="B76" s="29"/>
      <c r="C76" s="29"/>
      <c r="E76" s="29"/>
      <c r="G76" s="29"/>
      <c r="I76" s="29"/>
      <c r="K76" s="29"/>
      <c r="M76" s="29"/>
      <c r="O76" s="29"/>
      <c r="Q76" s="29"/>
      <c r="S76" s="29"/>
      <c r="U76" s="29"/>
    </row>
    <row r="77" spans="1:23" x14ac:dyDescent="0.2">
      <c r="A77" s="29"/>
      <c r="B77" s="29"/>
      <c r="C77" s="29"/>
      <c r="E77" s="29"/>
      <c r="G77" s="29"/>
      <c r="I77" s="29"/>
      <c r="K77" s="29"/>
      <c r="M77" s="29"/>
      <c r="O77" s="29"/>
      <c r="Q77" s="29"/>
      <c r="S77" s="29"/>
      <c r="U77" s="29"/>
    </row>
    <row r="78" spans="1:23" x14ac:dyDescent="0.2">
      <c r="A78" s="29"/>
      <c r="B78" s="29"/>
      <c r="C78" s="29"/>
      <c r="E78" s="29"/>
      <c r="G78" s="29"/>
      <c r="I78" s="29"/>
      <c r="K78" s="29"/>
      <c r="M78" s="29"/>
      <c r="O78" s="29"/>
      <c r="Q78" s="29"/>
      <c r="S78" s="29"/>
      <c r="U78" s="29"/>
      <c r="W78" s="29"/>
    </row>
    <row r="79" spans="1:23" ht="56.25" customHeight="1" x14ac:dyDescent="0.2">
      <c r="A79" s="10"/>
      <c r="B79" s="30"/>
      <c r="C79" s="10"/>
      <c r="D79" s="10"/>
      <c r="E79" s="10"/>
      <c r="F79" s="10"/>
      <c r="G79" s="10"/>
      <c r="H79" s="10"/>
      <c r="I79" s="29"/>
      <c r="J79" s="10"/>
      <c r="K79" s="29"/>
      <c r="L79" s="10"/>
      <c r="M79" s="29"/>
      <c r="N79" s="10"/>
      <c r="O79" s="29"/>
      <c r="P79" s="10"/>
      <c r="Q79" s="29"/>
      <c r="R79" s="10"/>
      <c r="S79" s="29"/>
      <c r="T79" s="10"/>
      <c r="U79" s="29"/>
      <c r="V79" s="10"/>
      <c r="W79" s="29"/>
    </row>
    <row r="80" spans="1:23" x14ac:dyDescent="0.2">
      <c r="A80" s="10"/>
      <c r="B80" s="10"/>
      <c r="C80" s="10"/>
      <c r="D80" s="30"/>
      <c r="E80" s="10"/>
      <c r="F80" s="30"/>
      <c r="G80" s="10"/>
      <c r="H80" s="30"/>
      <c r="I80" s="29"/>
      <c r="J80" s="30"/>
      <c r="K80" s="29"/>
      <c r="L80" s="30"/>
      <c r="M80" s="29"/>
      <c r="N80" s="30"/>
      <c r="O80" s="29"/>
      <c r="P80" s="30"/>
      <c r="Q80" s="29"/>
      <c r="R80" s="30"/>
      <c r="S80" s="29"/>
      <c r="T80" s="30"/>
      <c r="U80" s="29"/>
      <c r="V80" s="30"/>
      <c r="W80" s="29"/>
    </row>
    <row r="81" spans="1:23" x14ac:dyDescent="0.2">
      <c r="A81" s="29"/>
      <c r="B81" s="29"/>
      <c r="C81" s="29"/>
      <c r="D81" s="10"/>
      <c r="E81" s="29"/>
      <c r="F81" s="10"/>
      <c r="G81" s="29"/>
      <c r="H81" s="10"/>
      <c r="I81" s="29"/>
      <c r="J81" s="10"/>
      <c r="K81" s="29"/>
      <c r="L81" s="10"/>
      <c r="M81" s="29"/>
      <c r="N81" s="10"/>
      <c r="O81" s="29"/>
      <c r="P81" s="10"/>
      <c r="Q81" s="29"/>
      <c r="R81" s="10"/>
      <c r="S81" s="29"/>
      <c r="T81" s="10"/>
      <c r="U81" s="29"/>
      <c r="V81" s="10"/>
      <c r="W81" s="29"/>
    </row>
    <row r="82" spans="1:23" x14ac:dyDescent="0.2">
      <c r="A82" s="29"/>
      <c r="B82" s="29"/>
      <c r="C82" s="29"/>
      <c r="D82" s="10"/>
      <c r="E82" s="29"/>
      <c r="F82" s="10"/>
      <c r="G82" s="29"/>
      <c r="H82" s="10"/>
      <c r="I82" s="29"/>
      <c r="J82" s="10"/>
      <c r="K82" s="29"/>
      <c r="L82" s="10"/>
      <c r="M82" s="29"/>
      <c r="N82" s="10"/>
      <c r="O82" s="29"/>
      <c r="P82" s="10"/>
      <c r="Q82" s="29"/>
      <c r="R82" s="10"/>
      <c r="S82" s="29"/>
      <c r="T82" s="10"/>
      <c r="U82" s="29"/>
      <c r="V82" s="10"/>
      <c r="W82" s="29"/>
    </row>
    <row r="83" spans="1:23" ht="36.75" customHeight="1" x14ac:dyDescent="0.2">
      <c r="A83" s="29"/>
      <c r="B83" s="31"/>
      <c r="C83" s="29"/>
      <c r="E83" s="29"/>
      <c r="G83" s="29"/>
      <c r="I83" s="29"/>
      <c r="K83" s="29"/>
      <c r="M83" s="29"/>
      <c r="O83" s="29"/>
      <c r="Q83" s="29"/>
      <c r="S83" s="29"/>
      <c r="U83" s="29"/>
      <c r="W83" s="29"/>
    </row>
    <row r="84" spans="1:23" x14ac:dyDescent="0.2">
      <c r="A84" s="29"/>
      <c r="B84" s="29"/>
      <c r="C84" s="29"/>
      <c r="E84" s="29"/>
      <c r="G84" s="29"/>
      <c r="I84" s="29"/>
      <c r="K84" s="29"/>
      <c r="M84" s="29"/>
      <c r="O84" s="29"/>
      <c r="Q84" s="29"/>
      <c r="S84" s="29"/>
      <c r="U84" s="29"/>
      <c r="W84" s="29"/>
    </row>
    <row r="85" spans="1:23" x14ac:dyDescent="0.2">
      <c r="A85" s="29"/>
      <c r="B85" s="32"/>
      <c r="C85" s="29"/>
      <c r="E85" s="29"/>
      <c r="G85" s="29"/>
      <c r="I85" s="29"/>
      <c r="K85" s="29"/>
      <c r="M85" s="29"/>
      <c r="O85" s="29"/>
      <c r="Q85" s="29"/>
      <c r="S85" s="29"/>
      <c r="U85" s="29"/>
      <c r="W85" s="29"/>
    </row>
    <row r="86" spans="1:23" x14ac:dyDescent="0.2">
      <c r="A86" s="29"/>
      <c r="B86" s="29"/>
      <c r="C86" s="29"/>
      <c r="E86" s="29"/>
      <c r="G86" s="29"/>
      <c r="I86" s="29"/>
      <c r="K86" s="29"/>
      <c r="M86" s="29"/>
      <c r="O86" s="29"/>
      <c r="Q86" s="29"/>
      <c r="S86" s="29"/>
      <c r="U86" s="29"/>
      <c r="W86" s="29"/>
    </row>
    <row r="87" spans="1:23" x14ac:dyDescent="0.2">
      <c r="W87" s="29"/>
    </row>
    <row r="88" spans="1:23" x14ac:dyDescent="0.2">
      <c r="W88" s="29"/>
    </row>
    <row r="89" spans="1:23" x14ac:dyDescent="0.2">
      <c r="W89" s="29"/>
    </row>
    <row r="90" spans="1:23" x14ac:dyDescent="0.2">
      <c r="W90" s="29"/>
    </row>
    <row r="91" spans="1:23" x14ac:dyDescent="0.2">
      <c r="W91" s="29"/>
    </row>
    <row r="92" spans="1:23" x14ac:dyDescent="0.2">
      <c r="W92" s="29"/>
    </row>
  </sheetData>
  <mergeCells count="3">
    <mergeCell ref="B3:V3"/>
    <mergeCell ref="B4:V4"/>
    <mergeCell ref="B16:V16"/>
  </mergeCells>
  <printOptions horizontalCentered="1" verticalCentered="1"/>
  <pageMargins left="0.39370078740157483" right="0.39370078740157483" top="0.59055118110236227" bottom="0.39370078740157483" header="0.11811023622047245" footer="0.11811023622047245"/>
  <pageSetup paperSize="9" scale="72" orientation="landscape" r:id="rId1"/>
  <headerFooter>
    <oddHeader>&amp;L&amp;G&amp;CEncuesta de Turismo Receptivo</oddHeader>
    <oddFooter>&amp;LTurismo de Tenerife&amp;R&amp;P</oddFooter>
  </headerFooter>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pageSetUpPr fitToPage="1"/>
  </sheetPr>
  <dimension ref="A1:Q128"/>
  <sheetViews>
    <sheetView showGridLines="0" zoomScaleNormal="100" workbookViewId="0"/>
  </sheetViews>
  <sheetFormatPr baseColWidth="10" defaultColWidth="9.42578125" defaultRowHeight="12.75" x14ac:dyDescent="0.2"/>
  <cols>
    <col min="1" max="1" width="16.28515625" customWidth="1"/>
    <col min="2" max="2" width="52.28515625" customWidth="1"/>
    <col min="3" max="10" width="7.85546875" customWidth="1"/>
    <col min="11" max="17" width="10.5703125" customWidth="1"/>
  </cols>
  <sheetData>
    <row r="1" spans="1:8" x14ac:dyDescent="0.2">
      <c r="A1" s="10"/>
    </row>
    <row r="2" spans="1:8" ht="77.25" customHeight="1" x14ac:dyDescent="0.2"/>
    <row r="3" spans="1:8" ht="20.25" customHeight="1" thickBot="1" x14ac:dyDescent="0.4">
      <c r="B3" s="312" t="s">
        <v>621</v>
      </c>
      <c r="C3" s="312"/>
      <c r="D3" s="312"/>
      <c r="E3" s="312"/>
      <c r="F3" s="312"/>
      <c r="G3" s="312"/>
    </row>
    <row r="4" spans="1:8" ht="6" customHeight="1" x14ac:dyDescent="0.2">
      <c r="B4" s="41"/>
      <c r="C4" s="43"/>
      <c r="D4" s="43"/>
      <c r="E4" s="43"/>
      <c r="F4" s="42"/>
      <c r="G4" s="42"/>
    </row>
    <row r="5" spans="1:8" s="11" customFormat="1" ht="43.5" customHeight="1" x14ac:dyDescent="0.2">
      <c r="B5" s="100"/>
      <c r="C5" s="101">
        <v>2013</v>
      </c>
      <c r="D5" s="101">
        <v>2014</v>
      </c>
      <c r="E5" s="102">
        <v>2015</v>
      </c>
      <c r="F5" s="103" t="s">
        <v>214</v>
      </c>
      <c r="G5" s="103" t="s">
        <v>593</v>
      </c>
    </row>
    <row r="6" spans="1:8" ht="15" customHeight="1" x14ac:dyDescent="0.2">
      <c r="B6" s="137" t="s">
        <v>274</v>
      </c>
      <c r="C6" s="78">
        <v>58.454545454545453</v>
      </c>
      <c r="D6" s="78">
        <v>55.927272727272729</v>
      </c>
      <c r="E6" s="78">
        <v>56.245454545454542</v>
      </c>
      <c r="F6" s="79">
        <f t="shared" ref="F6:G8" si="0">IFERROR(D6/C6-1,"-")</f>
        <v>-4.3234836702954804E-2</v>
      </c>
      <c r="G6" s="79">
        <f t="shared" si="0"/>
        <v>5.6892067620284426E-3</v>
      </c>
    </row>
    <row r="7" spans="1:8" ht="15" customHeight="1" x14ac:dyDescent="0.2">
      <c r="B7" s="137" t="s">
        <v>275</v>
      </c>
      <c r="C7" s="78">
        <v>37.590909090909093</v>
      </c>
      <c r="D7" s="78">
        <v>38.981818181818184</v>
      </c>
      <c r="E7" s="78">
        <v>37.427272727272722</v>
      </c>
      <c r="F7" s="79">
        <f t="shared" si="0"/>
        <v>3.7001209189842843E-2</v>
      </c>
      <c r="G7" s="79">
        <f t="shared" si="0"/>
        <v>-3.9878731343283791E-2</v>
      </c>
    </row>
    <row r="8" spans="1:8" ht="15" customHeight="1" x14ac:dyDescent="0.2">
      <c r="B8" s="20" t="s">
        <v>106</v>
      </c>
      <c r="C8" s="98">
        <v>3.9545454545454546</v>
      </c>
      <c r="D8" s="98">
        <v>5.0909090909090908</v>
      </c>
      <c r="E8" s="98">
        <v>6.3272727272727272</v>
      </c>
      <c r="F8" s="99">
        <f t="shared" si="0"/>
        <v>0.28735632183908044</v>
      </c>
      <c r="G8" s="99">
        <f t="shared" si="0"/>
        <v>0.24285714285714288</v>
      </c>
    </row>
    <row r="9" spans="1:8" ht="6" customHeight="1" x14ac:dyDescent="0.2">
      <c r="B9" s="21"/>
      <c r="C9" s="27"/>
      <c r="D9" s="27"/>
      <c r="E9" s="27"/>
      <c r="F9" s="25"/>
      <c r="G9" s="25"/>
    </row>
    <row r="10" spans="1:8" ht="67.5" customHeight="1" x14ac:dyDescent="0.2">
      <c r="B10" s="311" t="s">
        <v>276</v>
      </c>
      <c r="C10" s="311"/>
      <c r="D10" s="311"/>
      <c r="E10" s="311"/>
      <c r="F10" s="311"/>
      <c r="G10" s="311"/>
    </row>
    <row r="11" spans="1:8" ht="13.5" customHeight="1" x14ac:dyDescent="0.2">
      <c r="B11" s="124"/>
      <c r="C11" s="124"/>
      <c r="D11" s="124"/>
      <c r="E11" s="124"/>
      <c r="F11" s="124"/>
      <c r="G11" s="124"/>
      <c r="H11" s="124"/>
    </row>
    <row r="12" spans="1:8" ht="45" customHeight="1" thickBot="1" x14ac:dyDescent="0.4">
      <c r="B12" s="312" t="s">
        <v>622</v>
      </c>
      <c r="C12" s="312"/>
      <c r="D12" s="312"/>
      <c r="E12" s="312"/>
      <c r="F12" s="124"/>
      <c r="G12" s="124"/>
      <c r="H12" s="124"/>
    </row>
    <row r="13" spans="1:8" ht="13.5" customHeight="1" x14ac:dyDescent="0.2">
      <c r="B13" s="41"/>
      <c r="C13" s="42"/>
      <c r="D13" s="43"/>
      <c r="E13" s="43"/>
      <c r="F13" s="124"/>
      <c r="G13" s="124"/>
      <c r="H13" s="124"/>
    </row>
    <row r="14" spans="1:8" ht="13.5" customHeight="1" x14ac:dyDescent="0.2">
      <c r="B14" s="100"/>
      <c r="C14" s="104">
        <v>2011</v>
      </c>
      <c r="D14" s="104">
        <v>2012</v>
      </c>
      <c r="E14" s="103" t="s">
        <v>157</v>
      </c>
      <c r="F14" s="124"/>
      <c r="G14" s="124"/>
      <c r="H14" s="124"/>
    </row>
    <row r="15" spans="1:8" ht="13.5" customHeight="1" x14ac:dyDescent="0.2">
      <c r="B15" s="137" t="s">
        <v>274</v>
      </c>
      <c r="C15" s="78">
        <v>56.009090909090908</v>
      </c>
      <c r="D15" s="78">
        <v>55.027272727272724</v>
      </c>
      <c r="E15" s="79">
        <f>IFERROR(D15/C15-1,"-")</f>
        <v>-1.7529621814640572E-2</v>
      </c>
      <c r="F15" s="124"/>
      <c r="G15" s="124"/>
      <c r="H15" s="124"/>
    </row>
    <row r="16" spans="1:8" ht="13.5" customHeight="1" x14ac:dyDescent="0.2">
      <c r="B16" s="137" t="s">
        <v>275</v>
      </c>
      <c r="C16" s="78">
        <v>37.790909090909089</v>
      </c>
      <c r="D16" s="78">
        <v>39.218181818181819</v>
      </c>
      <c r="E16" s="79">
        <f>IFERROR(D16/C16-1,"-")</f>
        <v>3.776762088044272E-2</v>
      </c>
      <c r="F16" s="124"/>
      <c r="G16" s="124"/>
      <c r="H16" s="124"/>
    </row>
    <row r="17" spans="2:8" ht="13.5" customHeight="1" x14ac:dyDescent="0.2">
      <c r="B17" s="20" t="s">
        <v>106</v>
      </c>
      <c r="C17" s="98">
        <v>6.2</v>
      </c>
      <c r="D17" s="98">
        <v>5.7545454545454549</v>
      </c>
      <c r="E17" s="99">
        <f>IFERROR(D17/C17-1,"-")</f>
        <v>-7.1847507331378235E-2</v>
      </c>
      <c r="F17" s="124"/>
      <c r="G17" s="124"/>
      <c r="H17" s="124"/>
    </row>
    <row r="18" spans="2:8" ht="13.5" customHeight="1" x14ac:dyDescent="0.2">
      <c r="B18" s="21"/>
      <c r="C18" s="25"/>
      <c r="D18" s="27"/>
      <c r="E18" s="27"/>
      <c r="F18" s="124"/>
      <c r="G18" s="124"/>
      <c r="H18" s="124"/>
    </row>
    <row r="19" spans="2:8" ht="69" customHeight="1" x14ac:dyDescent="0.2">
      <c r="B19" s="311" t="s">
        <v>276</v>
      </c>
      <c r="C19" s="311"/>
      <c r="D19" s="311"/>
      <c r="E19" s="311"/>
      <c r="F19" s="124"/>
      <c r="G19" s="124"/>
      <c r="H19" s="124"/>
    </row>
    <row r="20" spans="2:8" ht="13.5" customHeight="1" x14ac:dyDescent="0.2">
      <c r="B20" s="124"/>
      <c r="C20" s="124"/>
      <c r="D20" s="124"/>
      <c r="E20" s="124"/>
      <c r="F20" s="124"/>
      <c r="G20" s="124"/>
      <c r="H20" s="124"/>
    </row>
    <row r="21" spans="2:8" ht="45" customHeight="1" thickBot="1" x14ac:dyDescent="0.4">
      <c r="B21" s="312" t="s">
        <v>623</v>
      </c>
      <c r="C21" s="312"/>
      <c r="D21" s="312"/>
      <c r="E21" s="312"/>
      <c r="F21" s="124"/>
      <c r="G21" s="124"/>
      <c r="H21" s="124"/>
    </row>
    <row r="22" spans="2:8" ht="13.5" customHeight="1" x14ac:dyDescent="0.2">
      <c r="B22" s="41"/>
      <c r="C22" s="42"/>
      <c r="D22" s="42"/>
      <c r="E22" s="42"/>
      <c r="F22" s="124"/>
      <c r="G22" s="124"/>
      <c r="H22" s="124"/>
    </row>
    <row r="23" spans="2:8" ht="13.5" customHeight="1" x14ac:dyDescent="0.2">
      <c r="B23" s="100"/>
      <c r="C23" s="104">
        <v>2009</v>
      </c>
      <c r="D23" s="104">
        <v>2010</v>
      </c>
      <c r="E23" s="103" t="s">
        <v>155</v>
      </c>
      <c r="F23" s="124"/>
      <c r="G23" s="124"/>
      <c r="H23" s="124"/>
    </row>
    <row r="24" spans="2:8" ht="13.5" customHeight="1" x14ac:dyDescent="0.2">
      <c r="B24" s="137" t="s">
        <v>274</v>
      </c>
      <c r="C24" s="78">
        <v>51.527272727272724</v>
      </c>
      <c r="D24" s="78">
        <v>52.427272727272729</v>
      </c>
      <c r="E24" s="79">
        <f>IFERROR(D24/C24-1,"-")</f>
        <v>1.7466478475652858E-2</v>
      </c>
      <c r="F24" s="124"/>
      <c r="G24" s="124"/>
      <c r="H24" s="124"/>
    </row>
    <row r="25" spans="2:8" ht="13.5" customHeight="1" x14ac:dyDescent="0.2">
      <c r="B25" s="137" t="s">
        <v>275</v>
      </c>
      <c r="C25" s="78">
        <v>41.772727272727273</v>
      </c>
      <c r="D25" s="78">
        <v>38.718181818181819</v>
      </c>
      <c r="E25" s="79">
        <f>IFERROR(D25/C25-1,"-")</f>
        <v>-7.3122959738846527E-2</v>
      </c>
      <c r="F25" s="124"/>
      <c r="G25" s="124"/>
      <c r="H25" s="124"/>
    </row>
    <row r="26" spans="2:8" ht="13.5" customHeight="1" x14ac:dyDescent="0.2">
      <c r="B26" s="20" t="s">
        <v>106</v>
      </c>
      <c r="C26" s="98">
        <v>6.7</v>
      </c>
      <c r="D26" s="98">
        <v>8.8545454545454554</v>
      </c>
      <c r="E26" s="99">
        <f>IFERROR(D26/C26-1,"-")</f>
        <v>0.32157394843962006</v>
      </c>
      <c r="F26" s="124"/>
      <c r="G26" s="124"/>
      <c r="H26" s="124"/>
    </row>
    <row r="27" spans="2:8" ht="13.5" customHeight="1" x14ac:dyDescent="0.2">
      <c r="B27" s="21"/>
      <c r="C27" s="25"/>
      <c r="D27" s="25"/>
      <c r="E27" s="25"/>
      <c r="F27" s="124"/>
      <c r="G27" s="124"/>
      <c r="H27" s="124"/>
    </row>
    <row r="28" spans="2:8" ht="69.75" customHeight="1" x14ac:dyDescent="0.2">
      <c r="B28" s="311" t="s">
        <v>276</v>
      </c>
      <c r="C28" s="311"/>
      <c r="D28" s="311"/>
      <c r="E28" s="311"/>
      <c r="F28" s="124"/>
      <c r="G28" s="124"/>
      <c r="H28" s="124"/>
    </row>
    <row r="29" spans="2:8" ht="13.5" customHeight="1" x14ac:dyDescent="0.2">
      <c r="B29" s="124"/>
      <c r="C29" s="124"/>
      <c r="D29" s="124"/>
      <c r="E29" s="124"/>
      <c r="F29" s="124"/>
      <c r="G29" s="124"/>
      <c r="H29" s="124"/>
    </row>
    <row r="30" spans="2:8" ht="45" customHeight="1" thickBot="1" x14ac:dyDescent="0.4">
      <c r="B30" s="312" t="s">
        <v>623</v>
      </c>
      <c r="C30" s="312"/>
      <c r="D30" s="312"/>
      <c r="E30" s="312"/>
      <c r="F30" s="124"/>
      <c r="G30" s="124"/>
      <c r="H30" s="124"/>
    </row>
    <row r="31" spans="2:8" ht="13.5" customHeight="1" x14ac:dyDescent="0.2">
      <c r="B31" s="41"/>
      <c r="C31" s="42"/>
      <c r="D31" s="42"/>
      <c r="E31" s="42"/>
      <c r="F31" s="124"/>
      <c r="G31" s="124"/>
      <c r="H31" s="124"/>
    </row>
    <row r="32" spans="2:8" ht="13.5" customHeight="1" x14ac:dyDescent="0.2">
      <c r="B32" s="100"/>
      <c r="C32" s="104">
        <v>2007</v>
      </c>
      <c r="D32" s="104">
        <v>2008</v>
      </c>
      <c r="E32" s="103" t="s">
        <v>108</v>
      </c>
      <c r="F32" s="124"/>
      <c r="G32" s="124"/>
      <c r="H32" s="124"/>
    </row>
    <row r="33" spans="2:17" ht="13.5" customHeight="1" x14ac:dyDescent="0.2">
      <c r="B33" s="137" t="s">
        <v>274</v>
      </c>
      <c r="C33" s="78">
        <v>53.563636363636398</v>
      </c>
      <c r="D33" s="78">
        <v>54.581818181818178</v>
      </c>
      <c r="E33" s="79">
        <f>IFERROR(D33/C33-1,"-")</f>
        <v>1.9008825526136475E-2</v>
      </c>
      <c r="F33" s="124"/>
      <c r="G33" s="124"/>
      <c r="H33" s="124"/>
    </row>
    <row r="34" spans="2:17" ht="13.5" customHeight="1" x14ac:dyDescent="0.2">
      <c r="B34" s="137" t="s">
        <v>275</v>
      </c>
      <c r="C34" s="78">
        <v>23.045454545454501</v>
      </c>
      <c r="D34" s="78">
        <v>16.118181818181817</v>
      </c>
      <c r="E34" s="79">
        <f>IFERROR(D34/C34-1,"-")</f>
        <v>-0.30059171597633005</v>
      </c>
      <c r="F34" s="124"/>
      <c r="G34" s="124"/>
      <c r="H34" s="124"/>
    </row>
    <row r="35" spans="2:17" ht="13.5" customHeight="1" x14ac:dyDescent="0.2">
      <c r="B35" s="20" t="s">
        <v>106</v>
      </c>
      <c r="C35" s="98">
        <v>23.390909090909101</v>
      </c>
      <c r="D35" s="98">
        <v>29.3</v>
      </c>
      <c r="E35" s="99">
        <f>IFERROR(D35/C35-1,"-")</f>
        <v>0.25262339681305823</v>
      </c>
      <c r="F35" s="124"/>
      <c r="G35" s="124"/>
      <c r="H35" s="124"/>
    </row>
    <row r="36" spans="2:17" ht="13.5" customHeight="1" x14ac:dyDescent="0.2">
      <c r="B36" s="21"/>
      <c r="C36" s="25"/>
      <c r="D36" s="25"/>
      <c r="E36" s="25"/>
      <c r="F36" s="124"/>
      <c r="G36" s="124"/>
      <c r="H36" s="124"/>
    </row>
    <row r="37" spans="2:17" ht="74.25" customHeight="1" x14ac:dyDescent="0.2">
      <c r="B37" s="311" t="s">
        <v>276</v>
      </c>
      <c r="C37" s="311"/>
      <c r="D37" s="311"/>
      <c r="E37" s="311"/>
      <c r="F37" s="124"/>
      <c r="G37" s="124"/>
      <c r="H37" s="124"/>
    </row>
    <row r="38" spans="2:17" ht="13.5" customHeight="1" x14ac:dyDescent="0.2">
      <c r="B38" s="124"/>
      <c r="C38" s="124"/>
      <c r="D38" s="124"/>
      <c r="E38" s="124"/>
      <c r="F38" s="124"/>
      <c r="G38" s="124"/>
      <c r="H38" s="124"/>
    </row>
    <row r="39" spans="2:17" ht="13.5" customHeight="1" x14ac:dyDescent="0.2">
      <c r="B39" s="124"/>
      <c r="C39" s="124"/>
      <c r="D39" s="124"/>
      <c r="E39" s="124"/>
      <c r="F39" s="124"/>
      <c r="G39" s="124"/>
      <c r="H39" s="124"/>
    </row>
    <row r="40" spans="2:17" ht="45" customHeight="1" thickBot="1" x14ac:dyDescent="0.4">
      <c r="B40" s="312" t="s">
        <v>624</v>
      </c>
      <c r="C40" s="312"/>
      <c r="D40" s="312"/>
      <c r="E40" s="312"/>
      <c r="F40" s="312"/>
      <c r="G40" s="312"/>
      <c r="H40" s="312"/>
      <c r="I40" s="312"/>
      <c r="J40" s="312"/>
      <c r="K40" s="312"/>
      <c r="L40" s="312"/>
      <c r="M40" s="312"/>
      <c r="N40" s="312"/>
      <c r="O40" s="312"/>
      <c r="P40" s="312"/>
      <c r="Q40" s="312"/>
    </row>
    <row r="41" spans="2:17" ht="6" customHeight="1" x14ac:dyDescent="0.2">
      <c r="B41" s="41"/>
      <c r="C41" s="42"/>
      <c r="D41" s="42"/>
      <c r="E41" s="42"/>
      <c r="F41" s="42"/>
      <c r="G41" s="42"/>
      <c r="H41" s="42"/>
      <c r="I41" s="42"/>
      <c r="J41" s="42"/>
      <c r="K41" s="43"/>
      <c r="L41" s="43"/>
      <c r="M41" s="43"/>
      <c r="N41" s="43"/>
      <c r="O41" s="43"/>
      <c r="P41" s="43"/>
      <c r="Q41" s="43"/>
    </row>
    <row r="42" spans="2:17" s="11" customFormat="1" ht="39.75" customHeight="1" x14ac:dyDescent="0.2">
      <c r="B42" s="100"/>
      <c r="C42" s="101">
        <v>2008</v>
      </c>
      <c r="D42" s="101">
        <v>2009</v>
      </c>
      <c r="E42" s="101">
        <v>2010</v>
      </c>
      <c r="F42" s="101">
        <v>2011</v>
      </c>
      <c r="G42" s="101">
        <v>2012</v>
      </c>
      <c r="H42" s="101">
        <v>2013</v>
      </c>
      <c r="I42" s="101">
        <v>2014</v>
      </c>
      <c r="J42" s="102">
        <v>2015</v>
      </c>
      <c r="K42" s="103" t="s">
        <v>109</v>
      </c>
      <c r="L42" s="103" t="s">
        <v>155</v>
      </c>
      <c r="M42" s="103" t="s">
        <v>156</v>
      </c>
      <c r="N42" s="103" t="s">
        <v>157</v>
      </c>
      <c r="O42" s="103" t="s">
        <v>387</v>
      </c>
      <c r="P42" s="103" t="s">
        <v>214</v>
      </c>
      <c r="Q42" s="103" t="s">
        <v>593</v>
      </c>
    </row>
    <row r="43" spans="2:17" ht="15" customHeight="1" x14ac:dyDescent="0.2">
      <c r="B43" s="132" t="s">
        <v>277</v>
      </c>
      <c r="C43" s="98">
        <v>30.118181818181817</v>
      </c>
      <c r="D43" s="98">
        <v>27.681818181818183</v>
      </c>
      <c r="E43" s="98">
        <v>28.936363636363637</v>
      </c>
      <c r="F43" s="98">
        <v>33.409090909090907</v>
      </c>
      <c r="G43" s="98">
        <v>31.354545454545455</v>
      </c>
      <c r="H43" s="98">
        <v>31.127272727272729</v>
      </c>
      <c r="I43" s="98">
        <v>28.763636363636362</v>
      </c>
      <c r="J43" s="98">
        <v>28.381818181818179</v>
      </c>
      <c r="K43" s="99">
        <f t="shared" ref="K43:K59" si="1">IFERROR(D43/C43-1,"-")</f>
        <v>-8.089345004527615E-2</v>
      </c>
      <c r="L43" s="99">
        <f t="shared" ref="L43:L59" si="2">IFERROR(E43/D43-1,"-")</f>
        <v>4.5320197044334876E-2</v>
      </c>
      <c r="M43" s="99">
        <f t="shared" ref="M43:M59" si="3">IFERROR(F43/E43-1,"-")</f>
        <v>0.15457115928369447</v>
      </c>
      <c r="N43" s="99">
        <f t="shared" ref="N43:N59" si="4">IFERROR(G43/F43-1,"-")</f>
        <v>-6.1496598639455669E-2</v>
      </c>
      <c r="O43" s="99">
        <f t="shared" ref="O43:O59" si="5">IFERROR(H43/G43-1,"-")</f>
        <v>-7.2484778196578725E-3</v>
      </c>
      <c r="P43" s="99">
        <f t="shared" ref="P43:P59" si="6">IFERROR(I43/H43-1,"-")</f>
        <v>-7.5934579439252414E-2</v>
      </c>
      <c r="Q43" s="99">
        <f t="shared" ref="Q43:Q59" si="7">IFERROR(J43/I43-1,"-")</f>
        <v>-1.3274336283185861E-2</v>
      </c>
    </row>
    <row r="44" spans="2:17" ht="15" customHeight="1" x14ac:dyDescent="0.2">
      <c r="B44" s="132" t="s">
        <v>278</v>
      </c>
      <c r="C44" s="98">
        <v>13.50909090909091</v>
      </c>
      <c r="D44" s="98">
        <v>13.4</v>
      </c>
      <c r="E44" s="98">
        <v>12.618181818181819</v>
      </c>
      <c r="F44" s="98">
        <v>13.072727272727272</v>
      </c>
      <c r="G44" s="98">
        <v>14.609090909090909</v>
      </c>
      <c r="H44" s="98">
        <v>15.663636363636364</v>
      </c>
      <c r="I44" s="98">
        <v>16.045454545454547</v>
      </c>
      <c r="J44" s="98">
        <v>15.618181818181817</v>
      </c>
      <c r="K44" s="99">
        <f t="shared" si="1"/>
        <v>-8.0753701211305762E-3</v>
      </c>
      <c r="L44" s="99">
        <f t="shared" si="2"/>
        <v>-5.8344640434192629E-2</v>
      </c>
      <c r="M44" s="99">
        <f t="shared" si="3"/>
        <v>3.6023054755043082E-2</v>
      </c>
      <c r="N44" s="99">
        <f t="shared" si="4"/>
        <v>0.11752433936022255</v>
      </c>
      <c r="O44" s="99">
        <f t="shared" si="5"/>
        <v>7.2184194150591185E-2</v>
      </c>
      <c r="P44" s="99">
        <f t="shared" si="6"/>
        <v>2.4376088218224012E-2</v>
      </c>
      <c r="Q44" s="99">
        <f t="shared" si="7"/>
        <v>-2.6628895184136137E-2</v>
      </c>
    </row>
    <row r="45" spans="2:17" ht="15" customHeight="1" x14ac:dyDescent="0.2">
      <c r="B45" s="303" t="s">
        <v>279</v>
      </c>
      <c r="C45" s="304">
        <v>13.345454545454546</v>
      </c>
      <c r="D45" s="304">
        <v>11.372727272727273</v>
      </c>
      <c r="E45" s="304">
        <v>10.836363636363636</v>
      </c>
      <c r="F45" s="304">
        <v>12.272727272727273</v>
      </c>
      <c r="G45" s="304">
        <v>11.881818181818181</v>
      </c>
      <c r="H45" s="304">
        <v>13.090909090909092</v>
      </c>
      <c r="I45" s="304">
        <v>11.481818181818182</v>
      </c>
      <c r="J45" s="304">
        <v>12.327272727272726</v>
      </c>
      <c r="K45" s="305">
        <f t="shared" si="1"/>
        <v>-0.14782016348773841</v>
      </c>
      <c r="L45" s="305">
        <f t="shared" si="2"/>
        <v>-4.7162270183852995E-2</v>
      </c>
      <c r="M45" s="305">
        <f t="shared" si="3"/>
        <v>0.1325503355704698</v>
      </c>
      <c r="N45" s="305">
        <f t="shared" si="4"/>
        <v>-3.185185185185202E-2</v>
      </c>
      <c r="O45" s="305">
        <f t="shared" si="5"/>
        <v>0.10175975516449909</v>
      </c>
      <c r="P45" s="305">
        <f t="shared" si="6"/>
        <v>-0.12291666666666667</v>
      </c>
      <c r="Q45" s="305">
        <f t="shared" si="7"/>
        <v>7.3634204275534243E-2</v>
      </c>
    </row>
    <row r="46" spans="2:17" ht="15" customHeight="1" x14ac:dyDescent="0.2">
      <c r="B46" s="132" t="s">
        <v>280</v>
      </c>
      <c r="C46" s="98" t="s">
        <v>208</v>
      </c>
      <c r="D46" s="98" t="s">
        <v>208</v>
      </c>
      <c r="E46" s="98" t="s">
        <v>208</v>
      </c>
      <c r="F46" s="98" t="s">
        <v>208</v>
      </c>
      <c r="G46" s="98" t="s">
        <v>208</v>
      </c>
      <c r="H46" s="98">
        <v>12.127272727272727</v>
      </c>
      <c r="I46" s="98">
        <v>10.909090909090908</v>
      </c>
      <c r="J46" s="98">
        <v>11.236363636363636</v>
      </c>
      <c r="K46" s="99" t="str">
        <f t="shared" si="1"/>
        <v>-</v>
      </c>
      <c r="L46" s="99" t="str">
        <f t="shared" si="2"/>
        <v>-</v>
      </c>
      <c r="M46" s="99" t="str">
        <f t="shared" si="3"/>
        <v>-</v>
      </c>
      <c r="N46" s="99" t="str">
        <f t="shared" si="4"/>
        <v>-</v>
      </c>
      <c r="O46" s="99" t="str">
        <f t="shared" si="5"/>
        <v>-</v>
      </c>
      <c r="P46" s="99">
        <f t="shared" si="6"/>
        <v>-0.1004497751124438</v>
      </c>
      <c r="Q46" s="99">
        <f t="shared" si="7"/>
        <v>3.0000000000000027E-2</v>
      </c>
    </row>
    <row r="47" spans="2:17" ht="15" customHeight="1" x14ac:dyDescent="0.2">
      <c r="B47" s="132" t="s">
        <v>281</v>
      </c>
      <c r="C47" s="98">
        <v>5.5181818181818185</v>
      </c>
      <c r="D47" s="98">
        <v>4.9636363636363638</v>
      </c>
      <c r="E47" s="98">
        <v>5.5454545454545459</v>
      </c>
      <c r="F47" s="98">
        <v>6.627272727272727</v>
      </c>
      <c r="G47" s="98">
        <v>6.4727272727272727</v>
      </c>
      <c r="H47" s="98">
        <v>6.0090909090909088</v>
      </c>
      <c r="I47" s="98">
        <v>6.0454545454545459</v>
      </c>
      <c r="J47" s="98">
        <v>6.2727272727272725</v>
      </c>
      <c r="K47" s="99">
        <f t="shared" si="1"/>
        <v>-0.10049423393739709</v>
      </c>
      <c r="L47" s="99">
        <f t="shared" si="2"/>
        <v>0.11721611721611724</v>
      </c>
      <c r="M47" s="99">
        <f t="shared" si="3"/>
        <v>0.19508196721311455</v>
      </c>
      <c r="N47" s="99">
        <f t="shared" si="4"/>
        <v>-2.3319615912208436E-2</v>
      </c>
      <c r="O47" s="99">
        <f t="shared" si="5"/>
        <v>-7.1629213483146104E-2</v>
      </c>
      <c r="P47" s="99">
        <f t="shared" si="6"/>
        <v>6.0514372163389396E-3</v>
      </c>
      <c r="Q47" s="99">
        <f t="shared" si="7"/>
        <v>3.7593984962405846E-2</v>
      </c>
    </row>
    <row r="48" spans="2:17" ht="15" customHeight="1" x14ac:dyDescent="0.2">
      <c r="B48" s="132" t="s">
        <v>282</v>
      </c>
      <c r="C48" s="98">
        <v>5.7727272727272725</v>
      </c>
      <c r="D48" s="98">
        <v>5.2181818181818178</v>
      </c>
      <c r="E48" s="98">
        <v>5.290909090909091</v>
      </c>
      <c r="F48" s="98">
        <v>5.5363636363636362</v>
      </c>
      <c r="G48" s="98">
        <v>5.7727272727272725</v>
      </c>
      <c r="H48" s="98">
        <v>6.6727272727272728</v>
      </c>
      <c r="I48" s="98">
        <v>5.663636363636364</v>
      </c>
      <c r="J48" s="98">
        <v>5.2363636363636363</v>
      </c>
      <c r="K48" s="99">
        <f t="shared" si="1"/>
        <v>-9.6062992125984237E-2</v>
      </c>
      <c r="L48" s="99">
        <f t="shared" si="2"/>
        <v>1.3937282229965264E-2</v>
      </c>
      <c r="M48" s="99">
        <f t="shared" si="3"/>
        <v>4.6391752577319423E-2</v>
      </c>
      <c r="N48" s="99">
        <f t="shared" si="4"/>
        <v>4.269293924466333E-2</v>
      </c>
      <c r="O48" s="99">
        <f t="shared" si="5"/>
        <v>0.15590551181102374</v>
      </c>
      <c r="P48" s="99">
        <f t="shared" si="6"/>
        <v>-0.1512261580381471</v>
      </c>
      <c r="Q48" s="99">
        <f t="shared" si="7"/>
        <v>-7.544141252006431E-2</v>
      </c>
    </row>
    <row r="49" spans="2:17" ht="15" customHeight="1" x14ac:dyDescent="0.2">
      <c r="B49" s="132" t="s">
        <v>284</v>
      </c>
      <c r="C49" s="98">
        <v>6.0363636363636362</v>
      </c>
      <c r="D49" s="98">
        <v>5.8636363636363633</v>
      </c>
      <c r="E49" s="98">
        <v>5.663636363636364</v>
      </c>
      <c r="F49" s="98">
        <v>5.163636363636364</v>
      </c>
      <c r="G49" s="98">
        <v>4.7</v>
      </c>
      <c r="H49" s="98">
        <v>4.8909090909090907</v>
      </c>
      <c r="I49" s="98">
        <v>4.7727272727272725</v>
      </c>
      <c r="J49" s="98">
        <v>4.7727272727272734</v>
      </c>
      <c r="K49" s="99">
        <f t="shared" si="1"/>
        <v>-2.8614457831325324E-2</v>
      </c>
      <c r="L49" s="99">
        <f t="shared" si="2"/>
        <v>-3.4108527131782806E-2</v>
      </c>
      <c r="M49" s="99">
        <f t="shared" si="3"/>
        <v>-8.8282504012841101E-2</v>
      </c>
      <c r="N49" s="99">
        <f t="shared" si="4"/>
        <v>-8.9788732394366244E-2</v>
      </c>
      <c r="O49" s="99">
        <f t="shared" si="5"/>
        <v>4.0618955512572441E-2</v>
      </c>
      <c r="P49" s="99">
        <f t="shared" si="6"/>
        <v>-2.4163568773234223E-2</v>
      </c>
      <c r="Q49" s="99">
        <f t="shared" si="7"/>
        <v>2.2204460492503131E-16</v>
      </c>
    </row>
    <row r="50" spans="2:17" ht="15" customHeight="1" x14ac:dyDescent="0.2">
      <c r="B50" s="132" t="s">
        <v>283</v>
      </c>
      <c r="C50" s="98">
        <v>4.8818181818181818</v>
      </c>
      <c r="D50" s="98">
        <v>4.4363636363636365</v>
      </c>
      <c r="E50" s="98">
        <v>4.5181818181818185</v>
      </c>
      <c r="F50" s="98">
        <v>4.1181818181818182</v>
      </c>
      <c r="G50" s="98">
        <v>3.790909090909091</v>
      </c>
      <c r="H50" s="98">
        <v>3.7636363636363637</v>
      </c>
      <c r="I50" s="98">
        <v>3.4545454545454546</v>
      </c>
      <c r="J50" s="98">
        <v>3.9818181818181815</v>
      </c>
      <c r="K50" s="99">
        <f t="shared" si="1"/>
        <v>-9.1247672253258805E-2</v>
      </c>
      <c r="L50" s="99">
        <f t="shared" si="2"/>
        <v>1.8442622950819665E-2</v>
      </c>
      <c r="M50" s="99">
        <f t="shared" si="3"/>
        <v>-8.8531187122736443E-2</v>
      </c>
      <c r="N50" s="99">
        <f t="shared" si="4"/>
        <v>-7.9470198675496651E-2</v>
      </c>
      <c r="O50" s="99">
        <f t="shared" si="5"/>
        <v>-7.1942446043166131E-3</v>
      </c>
      <c r="P50" s="99">
        <f t="shared" si="6"/>
        <v>-8.2125603864734331E-2</v>
      </c>
      <c r="Q50" s="99">
        <f t="shared" si="7"/>
        <v>0.15263157894736823</v>
      </c>
    </row>
    <row r="51" spans="2:17" ht="15" customHeight="1" x14ac:dyDescent="0.2">
      <c r="B51" s="132" t="s">
        <v>285</v>
      </c>
      <c r="C51" s="98">
        <v>2.2363636363636363</v>
      </c>
      <c r="D51" s="98">
        <v>2.0909090909090908</v>
      </c>
      <c r="E51" s="98">
        <v>1.9090909090909092</v>
      </c>
      <c r="F51" s="98">
        <v>2.0454545454545454</v>
      </c>
      <c r="G51" s="98">
        <v>1.9454545454545455</v>
      </c>
      <c r="H51" s="98">
        <v>2.6272727272727274</v>
      </c>
      <c r="I51" s="98">
        <v>2.1363636363636362</v>
      </c>
      <c r="J51" s="98">
        <v>2.7272727272727271</v>
      </c>
      <c r="K51" s="99">
        <f t="shared" si="1"/>
        <v>-6.5040650406504086E-2</v>
      </c>
      <c r="L51" s="99">
        <f t="shared" si="2"/>
        <v>-8.6956521739130377E-2</v>
      </c>
      <c r="M51" s="99">
        <f t="shared" si="3"/>
        <v>7.1428571428571397E-2</v>
      </c>
      <c r="N51" s="99">
        <f t="shared" si="4"/>
        <v>-4.8888888888888871E-2</v>
      </c>
      <c r="O51" s="99">
        <f t="shared" si="5"/>
        <v>0.35046728971962615</v>
      </c>
      <c r="P51" s="99">
        <f t="shared" si="6"/>
        <v>-0.18685121107266445</v>
      </c>
      <c r="Q51" s="99">
        <f t="shared" si="7"/>
        <v>0.27659574468085113</v>
      </c>
    </row>
    <row r="52" spans="2:17" ht="15" customHeight="1" x14ac:dyDescent="0.2">
      <c r="B52" s="132" t="s">
        <v>287</v>
      </c>
      <c r="C52" s="98">
        <v>2.1727272727272728</v>
      </c>
      <c r="D52" s="98">
        <v>1.7363636363636363</v>
      </c>
      <c r="E52" s="98">
        <v>2.0272727272727273</v>
      </c>
      <c r="F52" s="98">
        <v>2.5181818181818181</v>
      </c>
      <c r="G52" s="98">
        <v>2.1090909090909089</v>
      </c>
      <c r="H52" s="98">
        <v>2.1454545454545455</v>
      </c>
      <c r="I52" s="98">
        <v>1.9363636363636363</v>
      </c>
      <c r="J52" s="98">
        <v>2.1818181818181821</v>
      </c>
      <c r="K52" s="99">
        <f t="shared" si="1"/>
        <v>-0.20083682008368209</v>
      </c>
      <c r="L52" s="99">
        <f t="shared" si="2"/>
        <v>0.16753926701570676</v>
      </c>
      <c r="M52" s="99">
        <f t="shared" si="3"/>
        <v>0.24215246636771282</v>
      </c>
      <c r="N52" s="99">
        <f t="shared" si="4"/>
        <v>-0.16245487364620947</v>
      </c>
      <c r="O52" s="99">
        <f t="shared" si="5"/>
        <v>1.7241379310344973E-2</v>
      </c>
      <c r="P52" s="99">
        <f t="shared" si="6"/>
        <v>-9.7457627118644141E-2</v>
      </c>
      <c r="Q52" s="99">
        <f t="shared" si="7"/>
        <v>0.12676056338028197</v>
      </c>
    </row>
    <row r="53" spans="2:17" ht="15" customHeight="1" x14ac:dyDescent="0.2">
      <c r="B53" s="132" t="s">
        <v>286</v>
      </c>
      <c r="C53" s="98" t="s">
        <v>208</v>
      </c>
      <c r="D53" s="98" t="s">
        <v>208</v>
      </c>
      <c r="E53" s="98" t="s">
        <v>208</v>
      </c>
      <c r="F53" s="98">
        <v>1.5</v>
      </c>
      <c r="G53" s="98">
        <v>2.0181818181818181</v>
      </c>
      <c r="H53" s="98">
        <v>1.9545454545454546</v>
      </c>
      <c r="I53" s="98">
        <v>2.3818181818181818</v>
      </c>
      <c r="J53" s="98">
        <v>2.0636363636363635</v>
      </c>
      <c r="K53" s="99" t="str">
        <f t="shared" si="1"/>
        <v>-</v>
      </c>
      <c r="L53" s="99" t="str">
        <f t="shared" si="2"/>
        <v>-</v>
      </c>
      <c r="M53" s="99" t="str">
        <f t="shared" si="3"/>
        <v>-</v>
      </c>
      <c r="N53" s="99">
        <f t="shared" si="4"/>
        <v>0.34545454545454546</v>
      </c>
      <c r="O53" s="99">
        <f t="shared" si="5"/>
        <v>-3.1531531531531432E-2</v>
      </c>
      <c r="P53" s="99">
        <f t="shared" si="6"/>
        <v>0.2186046511627906</v>
      </c>
      <c r="Q53" s="99">
        <f t="shared" si="7"/>
        <v>-0.13358778625954204</v>
      </c>
    </row>
    <row r="54" spans="2:17" ht="15" customHeight="1" x14ac:dyDescent="0.2">
      <c r="B54" s="132" t="s">
        <v>288</v>
      </c>
      <c r="C54" s="98">
        <v>1.6272727272727272</v>
      </c>
      <c r="D54" s="98">
        <v>1.2</v>
      </c>
      <c r="E54" s="98">
        <v>1.7545454545454546</v>
      </c>
      <c r="F54" s="98">
        <v>1.6090909090909091</v>
      </c>
      <c r="G54" s="98">
        <v>1.6545454545454545</v>
      </c>
      <c r="H54" s="98">
        <v>1.3181818181818181</v>
      </c>
      <c r="I54" s="98">
        <v>1.8363636363636364</v>
      </c>
      <c r="J54" s="98">
        <v>1.8545454545454545</v>
      </c>
      <c r="K54" s="99">
        <f t="shared" si="1"/>
        <v>-0.26256983240223464</v>
      </c>
      <c r="L54" s="99">
        <f t="shared" si="2"/>
        <v>0.46212121212121215</v>
      </c>
      <c r="M54" s="99">
        <f t="shared" si="3"/>
        <v>-8.290155440414515E-2</v>
      </c>
      <c r="N54" s="99">
        <f t="shared" si="4"/>
        <v>2.8248587570621542E-2</v>
      </c>
      <c r="O54" s="99">
        <f t="shared" si="5"/>
        <v>-0.20329670329670335</v>
      </c>
      <c r="P54" s="99">
        <f t="shared" si="6"/>
        <v>0.39310344827586219</v>
      </c>
      <c r="Q54" s="99">
        <f t="shared" si="7"/>
        <v>9.9009900990099098E-3</v>
      </c>
    </row>
    <row r="55" spans="2:17" ht="15" customHeight="1" x14ac:dyDescent="0.2">
      <c r="B55" s="132" t="s">
        <v>289</v>
      </c>
      <c r="C55" s="98" t="s">
        <v>208</v>
      </c>
      <c r="D55" s="98" t="s">
        <v>208</v>
      </c>
      <c r="E55" s="98" t="s">
        <v>208</v>
      </c>
      <c r="F55" s="98">
        <v>1.209090909090909</v>
      </c>
      <c r="G55" s="98">
        <v>1.1909090909090909</v>
      </c>
      <c r="H55" s="98">
        <v>1.6545454545454545</v>
      </c>
      <c r="I55" s="98">
        <v>2.1363636363636362</v>
      </c>
      <c r="J55" s="98">
        <v>1.8272727272727274</v>
      </c>
      <c r="K55" s="99" t="str">
        <f t="shared" si="1"/>
        <v>-</v>
      </c>
      <c r="L55" s="99" t="str">
        <f t="shared" si="2"/>
        <v>-</v>
      </c>
      <c r="M55" s="99" t="str">
        <f t="shared" si="3"/>
        <v>-</v>
      </c>
      <c r="N55" s="99">
        <f t="shared" si="4"/>
        <v>-1.5037593984962294E-2</v>
      </c>
      <c r="O55" s="99">
        <f t="shared" si="5"/>
        <v>0.38931297709923673</v>
      </c>
      <c r="P55" s="99">
        <f t="shared" si="6"/>
        <v>0.29120879120879106</v>
      </c>
      <c r="Q55" s="99">
        <f t="shared" si="7"/>
        <v>-0.14468085106382966</v>
      </c>
    </row>
    <row r="56" spans="2:17" ht="15" customHeight="1" x14ac:dyDescent="0.2">
      <c r="B56" s="132" t="s">
        <v>290</v>
      </c>
      <c r="C56" s="98">
        <v>2.5</v>
      </c>
      <c r="D56" s="98">
        <v>1.8818181818181818</v>
      </c>
      <c r="E56" s="98">
        <v>1.9363636363636363</v>
      </c>
      <c r="F56" s="98">
        <v>2.0363636363636362</v>
      </c>
      <c r="G56" s="98">
        <v>2.1272727272727274</v>
      </c>
      <c r="H56" s="98">
        <v>2.1636363636363636</v>
      </c>
      <c r="I56" s="98">
        <v>1.8454545454545455</v>
      </c>
      <c r="J56" s="98">
        <v>1.8090909090909091</v>
      </c>
      <c r="K56" s="99">
        <f t="shared" si="1"/>
        <v>-0.24727272727272731</v>
      </c>
      <c r="L56" s="99">
        <f t="shared" si="2"/>
        <v>2.8985507246376718E-2</v>
      </c>
      <c r="M56" s="99">
        <f t="shared" si="3"/>
        <v>5.1643192488262768E-2</v>
      </c>
      <c r="N56" s="99">
        <f t="shared" si="4"/>
        <v>4.4642857142857428E-2</v>
      </c>
      <c r="O56" s="99">
        <f t="shared" si="5"/>
        <v>1.7094017094017033E-2</v>
      </c>
      <c r="P56" s="99">
        <f t="shared" si="6"/>
        <v>-0.14705882352941169</v>
      </c>
      <c r="Q56" s="99">
        <f t="shared" si="7"/>
        <v>-1.9704433497536922E-2</v>
      </c>
    </row>
    <row r="57" spans="2:17" ht="15" customHeight="1" x14ac:dyDescent="0.2">
      <c r="B57" s="132" t="s">
        <v>291</v>
      </c>
      <c r="C57" s="98">
        <v>0.94545454545454544</v>
      </c>
      <c r="D57" s="98">
        <v>0.8545454545454545</v>
      </c>
      <c r="E57" s="98">
        <v>0.86363636363636365</v>
      </c>
      <c r="F57" s="98">
        <v>1.1545454545454545</v>
      </c>
      <c r="G57" s="98">
        <v>0.98181818181818181</v>
      </c>
      <c r="H57" s="98">
        <v>1.3272727272727274</v>
      </c>
      <c r="I57" s="98">
        <v>1.4</v>
      </c>
      <c r="J57" s="98">
        <v>1.4636363636363636</v>
      </c>
      <c r="K57" s="99">
        <f t="shared" si="1"/>
        <v>-9.6153846153846145E-2</v>
      </c>
      <c r="L57" s="99">
        <f t="shared" si="2"/>
        <v>1.0638297872340496E-2</v>
      </c>
      <c r="M57" s="99">
        <f t="shared" si="3"/>
        <v>0.33684210526315783</v>
      </c>
      <c r="N57" s="99">
        <f t="shared" si="4"/>
        <v>-0.14960629921259838</v>
      </c>
      <c r="O57" s="99">
        <f t="shared" si="5"/>
        <v>0.35185185185185208</v>
      </c>
      <c r="P57" s="99">
        <f t="shared" si="6"/>
        <v>5.479452054794498E-2</v>
      </c>
      <c r="Q57" s="99">
        <f t="shared" si="7"/>
        <v>4.5454545454545414E-2</v>
      </c>
    </row>
    <row r="58" spans="2:17" ht="15" customHeight="1" x14ac:dyDescent="0.2">
      <c r="B58" s="132" t="s">
        <v>292</v>
      </c>
      <c r="C58" s="98" t="s">
        <v>208</v>
      </c>
      <c r="D58" s="98" t="s">
        <v>208</v>
      </c>
      <c r="E58" s="98" t="s">
        <v>208</v>
      </c>
      <c r="F58" s="98">
        <v>1.7363636363636363</v>
      </c>
      <c r="G58" s="98">
        <v>1.490909090909091</v>
      </c>
      <c r="H58" s="98">
        <v>1.4272727272727272</v>
      </c>
      <c r="I58" s="98">
        <v>1.3818181818181818</v>
      </c>
      <c r="J58" s="98">
        <v>1.0999999999999999</v>
      </c>
      <c r="K58" s="99" t="str">
        <f t="shared" si="1"/>
        <v>-</v>
      </c>
      <c r="L58" s="99" t="str">
        <f t="shared" si="2"/>
        <v>-</v>
      </c>
      <c r="M58" s="99" t="str">
        <f t="shared" si="3"/>
        <v>-</v>
      </c>
      <c r="N58" s="99">
        <f t="shared" si="4"/>
        <v>-0.1413612565445026</v>
      </c>
      <c r="O58" s="99">
        <f t="shared" si="5"/>
        <v>-4.2682926829268331E-2</v>
      </c>
      <c r="P58" s="99">
        <f t="shared" si="6"/>
        <v>-3.1847133757961776E-2</v>
      </c>
      <c r="Q58" s="99">
        <f t="shared" si="7"/>
        <v>-0.20394736842105277</v>
      </c>
    </row>
    <row r="59" spans="2:17" ht="15" customHeight="1" x14ac:dyDescent="0.2">
      <c r="B59" s="132" t="s">
        <v>293</v>
      </c>
      <c r="C59" s="98" t="s">
        <v>208</v>
      </c>
      <c r="D59" s="98" t="s">
        <v>208</v>
      </c>
      <c r="E59" s="98" t="s">
        <v>208</v>
      </c>
      <c r="F59" s="98">
        <v>0.36363636363636365</v>
      </c>
      <c r="G59" s="98">
        <v>0.21818181818181817</v>
      </c>
      <c r="H59" s="98">
        <v>0.48181818181818181</v>
      </c>
      <c r="I59" s="98">
        <v>0.2818181818181818</v>
      </c>
      <c r="J59" s="98">
        <v>0.4363636363636364</v>
      </c>
      <c r="K59" s="99" t="str">
        <f t="shared" si="1"/>
        <v>-</v>
      </c>
      <c r="L59" s="99" t="str">
        <f t="shared" si="2"/>
        <v>-</v>
      </c>
      <c r="M59" s="99" t="str">
        <f t="shared" si="3"/>
        <v>-</v>
      </c>
      <c r="N59" s="99">
        <f t="shared" si="4"/>
        <v>-0.4</v>
      </c>
      <c r="O59" s="99">
        <f t="shared" si="5"/>
        <v>1.2083333333333335</v>
      </c>
      <c r="P59" s="99">
        <f t="shared" si="6"/>
        <v>-0.41509433962264153</v>
      </c>
      <c r="Q59" s="99">
        <f t="shared" si="7"/>
        <v>0.54838709677419373</v>
      </c>
    </row>
    <row r="60" spans="2:17" ht="15" customHeight="1" x14ac:dyDescent="0.2">
      <c r="B60" s="132" t="s">
        <v>294</v>
      </c>
      <c r="C60" s="98" t="s">
        <v>208</v>
      </c>
      <c r="D60" s="98" t="s">
        <v>208</v>
      </c>
      <c r="E60" s="98" t="s">
        <v>208</v>
      </c>
      <c r="F60" s="98">
        <v>0.86363636363636365</v>
      </c>
      <c r="G60" s="98">
        <v>0.83636363636363631</v>
      </c>
      <c r="H60" s="98">
        <v>1.0909090909090908</v>
      </c>
      <c r="I60" s="98">
        <v>1.0454545454545454</v>
      </c>
      <c r="J60" s="98">
        <v>1.0909090909090911</v>
      </c>
      <c r="K60" s="99" t="str">
        <f t="shared" ref="K60:Q60" si="8">IFERROR(D60/C60-1,"-")</f>
        <v>-</v>
      </c>
      <c r="L60" s="99" t="str">
        <f t="shared" si="8"/>
        <v>-</v>
      </c>
      <c r="M60" s="99" t="str">
        <f t="shared" si="8"/>
        <v>-</v>
      </c>
      <c r="N60" s="99">
        <f t="shared" si="8"/>
        <v>-3.1578947368421151E-2</v>
      </c>
      <c r="O60" s="99">
        <f t="shared" si="8"/>
        <v>0.30434782608695654</v>
      </c>
      <c r="P60" s="99">
        <f t="shared" si="8"/>
        <v>-4.166666666666663E-2</v>
      </c>
      <c r="Q60" s="99">
        <f t="shared" si="8"/>
        <v>4.347826086956541E-2</v>
      </c>
    </row>
    <row r="61" spans="2:17" ht="6" customHeight="1" x14ac:dyDescent="0.2">
      <c r="B61" s="21"/>
      <c r="C61" s="25"/>
      <c r="D61" s="25"/>
      <c r="E61" s="25"/>
      <c r="F61" s="25"/>
      <c r="G61" s="25"/>
      <c r="H61" s="25"/>
      <c r="I61" s="25"/>
      <c r="J61" s="25"/>
      <c r="K61" s="27"/>
      <c r="L61" s="27"/>
      <c r="M61" s="27"/>
      <c r="N61" s="27"/>
      <c r="O61" s="27"/>
      <c r="P61" s="27"/>
      <c r="Q61" s="27"/>
    </row>
    <row r="62" spans="2:17" x14ac:dyDescent="0.2">
      <c r="B62" s="311" t="s">
        <v>59</v>
      </c>
      <c r="C62" s="311"/>
      <c r="D62" s="311"/>
      <c r="E62" s="311"/>
      <c r="F62" s="311"/>
      <c r="G62" s="311"/>
      <c r="H62" s="311"/>
      <c r="I62" s="311"/>
      <c r="J62" s="311"/>
      <c r="K62" s="311"/>
      <c r="L62" s="311"/>
      <c r="M62" s="311"/>
      <c r="N62" s="311"/>
      <c r="O62" s="311"/>
      <c r="P62" s="311"/>
      <c r="Q62" s="311"/>
    </row>
    <row r="68" spans="1:9" x14ac:dyDescent="0.2">
      <c r="A68" s="10"/>
      <c r="B68" s="10"/>
      <c r="C68" s="10"/>
      <c r="D68" s="10"/>
      <c r="E68" s="10"/>
      <c r="F68" s="10"/>
    </row>
    <row r="69" spans="1:9" ht="25.5" x14ac:dyDescent="0.2">
      <c r="A69" s="10"/>
      <c r="B69" s="158"/>
      <c r="C69" s="159">
        <v>2014</v>
      </c>
      <c r="D69" s="160">
        <v>2015</v>
      </c>
      <c r="E69" s="161" t="s">
        <v>593</v>
      </c>
      <c r="F69" s="10"/>
    </row>
    <row r="70" spans="1:9" x14ac:dyDescent="0.2">
      <c r="A70" s="10"/>
      <c r="B70" s="162" t="s">
        <v>277</v>
      </c>
      <c r="C70" s="163">
        <v>28.763636363636362</v>
      </c>
      <c r="D70" s="163">
        <v>28.381818181818179</v>
      </c>
      <c r="E70" s="164">
        <f t="shared" ref="E70:E86" si="9">IFERROR(D70/C70-1,"-")</f>
        <v>-1.3274336283185861E-2</v>
      </c>
      <c r="F70" s="10"/>
      <c r="G70" s="123"/>
      <c r="H70" s="123"/>
      <c r="I70" s="123"/>
    </row>
    <row r="71" spans="1:9" x14ac:dyDescent="0.2">
      <c r="A71" s="10"/>
      <c r="B71" s="162" t="s">
        <v>278</v>
      </c>
      <c r="C71" s="163">
        <v>16.045454545454547</v>
      </c>
      <c r="D71" s="163">
        <v>15.618181818181817</v>
      </c>
      <c r="E71" s="164">
        <f t="shared" si="9"/>
        <v>-2.6628895184136137E-2</v>
      </c>
      <c r="F71" s="10"/>
      <c r="G71" s="123"/>
      <c r="H71" s="123"/>
      <c r="I71" s="123"/>
    </row>
    <row r="72" spans="1:9" x14ac:dyDescent="0.2">
      <c r="A72" s="10"/>
      <c r="B72" s="162" t="s">
        <v>279</v>
      </c>
      <c r="C72" s="163">
        <v>11.481818181818182</v>
      </c>
      <c r="D72" s="163">
        <v>12.327272727272726</v>
      </c>
      <c r="E72" s="164">
        <f t="shared" si="9"/>
        <v>7.3634204275534243E-2</v>
      </c>
      <c r="F72" s="10"/>
      <c r="G72" s="123"/>
      <c r="H72" s="123"/>
      <c r="I72" s="123"/>
    </row>
    <row r="73" spans="1:9" x14ac:dyDescent="0.2">
      <c r="A73" s="10"/>
      <c r="B73" s="162" t="s">
        <v>280</v>
      </c>
      <c r="C73" s="163">
        <v>10.909090909090908</v>
      </c>
      <c r="D73" s="163">
        <v>11.236363636363636</v>
      </c>
      <c r="E73" s="164">
        <f t="shared" si="9"/>
        <v>3.0000000000000027E-2</v>
      </c>
      <c r="F73" s="10"/>
      <c r="G73" s="123"/>
      <c r="H73" s="123"/>
      <c r="I73" s="123"/>
    </row>
    <row r="74" spans="1:9" x14ac:dyDescent="0.2">
      <c r="A74" s="10"/>
      <c r="B74" s="162" t="s">
        <v>281</v>
      </c>
      <c r="C74" s="163">
        <v>6.0454545454545459</v>
      </c>
      <c r="D74" s="163">
        <v>6.2727272727272725</v>
      </c>
      <c r="E74" s="164">
        <f t="shared" si="9"/>
        <v>3.7593984962405846E-2</v>
      </c>
      <c r="F74" s="10"/>
      <c r="G74" s="123"/>
      <c r="H74" s="123"/>
      <c r="I74" s="123"/>
    </row>
    <row r="75" spans="1:9" x14ac:dyDescent="0.2">
      <c r="A75" s="10"/>
      <c r="B75" s="162" t="s">
        <v>282</v>
      </c>
      <c r="C75" s="163">
        <v>5.663636363636364</v>
      </c>
      <c r="D75" s="163">
        <v>5.2363636363636363</v>
      </c>
      <c r="E75" s="164">
        <f t="shared" si="9"/>
        <v>-7.544141252006431E-2</v>
      </c>
      <c r="F75" s="10"/>
      <c r="G75" s="123"/>
      <c r="H75" s="123"/>
      <c r="I75" s="123"/>
    </row>
    <row r="76" spans="1:9" x14ac:dyDescent="0.2">
      <c r="A76" s="10"/>
      <c r="B76" s="162" t="s">
        <v>284</v>
      </c>
      <c r="C76" s="163">
        <v>4.7727272727272725</v>
      </c>
      <c r="D76" s="163">
        <v>4.7727272727272734</v>
      </c>
      <c r="E76" s="164">
        <f t="shared" si="9"/>
        <v>2.2204460492503131E-16</v>
      </c>
      <c r="F76" s="10"/>
      <c r="G76" s="123"/>
      <c r="H76" s="123"/>
      <c r="I76" s="123"/>
    </row>
    <row r="77" spans="1:9" x14ac:dyDescent="0.2">
      <c r="A77" s="10"/>
      <c r="B77" s="162" t="s">
        <v>283</v>
      </c>
      <c r="C77" s="163">
        <v>3.4545454545454546</v>
      </c>
      <c r="D77" s="163">
        <v>3.9818181818181815</v>
      </c>
      <c r="E77" s="164">
        <f t="shared" si="9"/>
        <v>0.15263157894736823</v>
      </c>
      <c r="F77" s="10"/>
      <c r="G77" s="123"/>
      <c r="H77" s="123"/>
      <c r="I77" s="123"/>
    </row>
    <row r="78" spans="1:9" x14ac:dyDescent="0.2">
      <c r="A78" s="10"/>
      <c r="B78" s="162" t="s">
        <v>285</v>
      </c>
      <c r="C78" s="163">
        <v>2.1363636363636362</v>
      </c>
      <c r="D78" s="163">
        <v>2.7272727272727271</v>
      </c>
      <c r="E78" s="164">
        <f t="shared" si="9"/>
        <v>0.27659574468085113</v>
      </c>
      <c r="F78" s="10"/>
      <c r="G78" s="123"/>
      <c r="H78" s="123"/>
      <c r="I78" s="123"/>
    </row>
    <row r="79" spans="1:9" x14ac:dyDescent="0.2">
      <c r="A79" s="10"/>
      <c r="B79" s="162" t="s">
        <v>287</v>
      </c>
      <c r="C79" s="163">
        <v>1.9363636363636363</v>
      </c>
      <c r="D79" s="163">
        <v>2.1818181818181821</v>
      </c>
      <c r="E79" s="164">
        <f t="shared" si="9"/>
        <v>0.12676056338028197</v>
      </c>
      <c r="F79" s="10"/>
      <c r="G79" s="123"/>
      <c r="H79" s="123"/>
      <c r="I79" s="123"/>
    </row>
    <row r="80" spans="1:9" x14ac:dyDescent="0.2">
      <c r="A80" s="10"/>
      <c r="B80" s="162" t="s">
        <v>286</v>
      </c>
      <c r="C80" s="163">
        <v>2.3818181818181818</v>
      </c>
      <c r="D80" s="163">
        <v>2.0636363636363635</v>
      </c>
      <c r="E80" s="164">
        <f t="shared" si="9"/>
        <v>-0.13358778625954204</v>
      </c>
      <c r="F80" s="10"/>
      <c r="G80" s="123"/>
      <c r="H80" s="123"/>
      <c r="I80" s="123"/>
    </row>
    <row r="81" spans="1:9" x14ac:dyDescent="0.2">
      <c r="A81" s="10"/>
      <c r="B81" s="162" t="s">
        <v>288</v>
      </c>
      <c r="C81" s="163">
        <v>1.8363636363636364</v>
      </c>
      <c r="D81" s="163">
        <v>1.8545454545454545</v>
      </c>
      <c r="E81" s="164">
        <f t="shared" si="9"/>
        <v>9.9009900990099098E-3</v>
      </c>
      <c r="F81" s="10"/>
      <c r="G81" s="123"/>
      <c r="H81" s="123"/>
      <c r="I81" s="123"/>
    </row>
    <row r="82" spans="1:9" x14ac:dyDescent="0.2">
      <c r="A82" s="10"/>
      <c r="B82" s="162" t="s">
        <v>289</v>
      </c>
      <c r="C82" s="163">
        <v>2.1363636363636362</v>
      </c>
      <c r="D82" s="163">
        <v>1.8272727272727274</v>
      </c>
      <c r="E82" s="164">
        <f t="shared" si="9"/>
        <v>-0.14468085106382966</v>
      </c>
      <c r="F82" s="10"/>
      <c r="G82" s="123"/>
      <c r="H82" s="123"/>
      <c r="I82" s="123"/>
    </row>
    <row r="83" spans="1:9" x14ac:dyDescent="0.2">
      <c r="A83" s="10"/>
      <c r="B83" s="162" t="s">
        <v>290</v>
      </c>
      <c r="C83" s="163">
        <v>1.8454545454545455</v>
      </c>
      <c r="D83" s="163">
        <v>1.8090909090909091</v>
      </c>
      <c r="E83" s="164">
        <f t="shared" si="9"/>
        <v>-1.9704433497536922E-2</v>
      </c>
      <c r="F83" s="10"/>
      <c r="G83" s="123"/>
      <c r="H83" s="123"/>
      <c r="I83" s="123"/>
    </row>
    <row r="84" spans="1:9" x14ac:dyDescent="0.2">
      <c r="A84" s="10"/>
      <c r="B84" s="162" t="s">
        <v>291</v>
      </c>
      <c r="C84" s="163">
        <v>1.4</v>
      </c>
      <c r="D84" s="163">
        <v>1.4636363636363636</v>
      </c>
      <c r="E84" s="164">
        <f t="shared" si="9"/>
        <v>4.5454545454545414E-2</v>
      </c>
      <c r="F84" s="10"/>
      <c r="G84" s="123"/>
      <c r="H84" s="123"/>
      <c r="I84" s="123"/>
    </row>
    <row r="85" spans="1:9" x14ac:dyDescent="0.2">
      <c r="A85" s="10"/>
      <c r="B85" s="162" t="s">
        <v>292</v>
      </c>
      <c r="C85" s="163">
        <v>1.3818181818181818</v>
      </c>
      <c r="D85" s="163">
        <v>1.0999999999999999</v>
      </c>
      <c r="E85" s="164">
        <f t="shared" si="9"/>
        <v>-0.20394736842105277</v>
      </c>
      <c r="F85" s="10"/>
      <c r="G85" s="123"/>
      <c r="H85" s="123"/>
      <c r="I85" s="123"/>
    </row>
    <row r="86" spans="1:9" x14ac:dyDescent="0.2">
      <c r="A86" s="10"/>
      <c r="B86" s="162" t="s">
        <v>293</v>
      </c>
      <c r="C86" s="163">
        <v>0.2818181818181818</v>
      </c>
      <c r="D86" s="163">
        <v>0.4363636363636364</v>
      </c>
      <c r="E86" s="164">
        <f t="shared" si="9"/>
        <v>0.54838709677419373</v>
      </c>
      <c r="F86" s="10"/>
      <c r="G86" s="123"/>
      <c r="H86" s="123"/>
      <c r="I86" s="123"/>
    </row>
    <row r="87" spans="1:9" x14ac:dyDescent="0.2">
      <c r="A87" s="10"/>
      <c r="B87" s="162" t="s">
        <v>294</v>
      </c>
      <c r="C87" s="163">
        <v>1.0454545454545454</v>
      </c>
      <c r="D87" s="163">
        <v>1.0909090909090911</v>
      </c>
      <c r="E87" s="164">
        <f>IFERROR(D87/C87-1,"-")</f>
        <v>4.347826086956541E-2</v>
      </c>
      <c r="F87" s="10"/>
      <c r="G87" s="123"/>
      <c r="H87" s="123"/>
      <c r="I87" s="123"/>
    </row>
    <row r="88" spans="1:9" x14ac:dyDescent="0.2">
      <c r="A88" s="10"/>
      <c r="B88" s="45"/>
      <c r="C88" s="44"/>
      <c r="D88" s="44"/>
      <c r="E88" s="44"/>
      <c r="F88" s="10"/>
      <c r="G88" s="123"/>
      <c r="H88" s="123"/>
      <c r="I88" s="123"/>
    </row>
    <row r="89" spans="1:9" x14ac:dyDescent="0.2">
      <c r="A89" s="10"/>
      <c r="B89" s="10"/>
      <c r="C89" s="10"/>
      <c r="D89" s="10"/>
      <c r="E89" s="10"/>
      <c r="F89" s="10"/>
      <c r="G89" s="123"/>
      <c r="H89" s="123"/>
      <c r="I89" s="123"/>
    </row>
    <row r="90" spans="1:9" x14ac:dyDescent="0.2">
      <c r="A90" s="10"/>
      <c r="B90" s="10"/>
      <c r="C90" s="10"/>
      <c r="D90" s="10"/>
      <c r="E90" s="10"/>
      <c r="F90" s="10"/>
      <c r="G90" s="123"/>
      <c r="H90" s="123"/>
      <c r="I90" s="123"/>
    </row>
    <row r="91" spans="1:9" x14ac:dyDescent="0.2">
      <c r="A91" s="10"/>
      <c r="B91" s="10"/>
      <c r="C91" s="10"/>
      <c r="D91" s="10"/>
      <c r="E91" s="10"/>
      <c r="F91" s="10"/>
      <c r="G91" s="123"/>
      <c r="H91" s="123"/>
      <c r="I91" s="123"/>
    </row>
    <row r="92" spans="1:9" x14ac:dyDescent="0.2">
      <c r="B92" s="123"/>
      <c r="C92" s="123"/>
      <c r="D92" s="123"/>
      <c r="E92" s="123"/>
      <c r="F92" s="123"/>
      <c r="G92" s="123"/>
      <c r="H92" s="123"/>
      <c r="I92" s="123"/>
    </row>
    <row r="107" spans="1:5" x14ac:dyDescent="0.2">
      <c r="A107" s="44"/>
      <c r="B107" s="44"/>
      <c r="C107" s="44"/>
    </row>
    <row r="108" spans="1:5" ht="38.25" x14ac:dyDescent="0.2">
      <c r="A108" s="44"/>
      <c r="B108" s="30" t="s">
        <v>667</v>
      </c>
      <c r="C108" s="44"/>
    </row>
    <row r="109" spans="1:5" x14ac:dyDescent="0.2">
      <c r="A109" s="44"/>
      <c r="B109" s="10" t="e">
        <v>#REF!</v>
      </c>
      <c r="C109" s="44"/>
    </row>
    <row r="110" spans="1:5" x14ac:dyDescent="0.2">
      <c r="A110" s="44"/>
      <c r="B110" s="44"/>
      <c r="C110" s="44"/>
      <c r="D110" s="44"/>
      <c r="E110" s="44"/>
    </row>
    <row r="111" spans="1:5" x14ac:dyDescent="0.2">
      <c r="A111" s="44"/>
      <c r="B111" s="44"/>
      <c r="C111" s="44"/>
      <c r="D111" s="44"/>
      <c r="E111" s="44"/>
    </row>
    <row r="112" spans="1:5" x14ac:dyDescent="0.2">
      <c r="A112" s="44"/>
      <c r="B112" s="44"/>
      <c r="C112" s="44"/>
      <c r="D112" s="44"/>
      <c r="E112" s="44"/>
    </row>
    <row r="113" spans="1:8" x14ac:dyDescent="0.2">
      <c r="A113" s="44"/>
      <c r="B113" s="44"/>
      <c r="C113" s="44"/>
    </row>
    <row r="125" spans="1:8" x14ac:dyDescent="0.2">
      <c r="B125" s="10"/>
      <c r="C125" s="10"/>
      <c r="D125" s="10"/>
      <c r="E125" s="10"/>
      <c r="F125" s="10"/>
      <c r="G125" s="10"/>
      <c r="H125" s="10"/>
    </row>
    <row r="126" spans="1:8" x14ac:dyDescent="0.2">
      <c r="B126" s="10"/>
      <c r="C126" s="10"/>
      <c r="D126" s="10"/>
      <c r="E126" s="10"/>
      <c r="F126" s="10"/>
      <c r="G126" s="10"/>
      <c r="H126" s="10"/>
    </row>
    <row r="127" spans="1:8" x14ac:dyDescent="0.2">
      <c r="B127" s="10"/>
      <c r="C127" s="10"/>
      <c r="D127" s="10"/>
      <c r="E127" s="10"/>
      <c r="F127" s="10"/>
      <c r="G127" s="10"/>
      <c r="H127" s="10"/>
    </row>
    <row r="128" spans="1:8" x14ac:dyDescent="0.2">
      <c r="B128" s="10"/>
      <c r="C128" s="10"/>
      <c r="D128" s="10"/>
      <c r="E128" s="10"/>
      <c r="F128" s="10"/>
      <c r="G128" s="10"/>
      <c r="H128" s="10"/>
    </row>
  </sheetData>
  <sortState ref="B69:E86">
    <sortCondition descending="1" ref="D69:D86"/>
  </sortState>
  <mergeCells count="10">
    <mergeCell ref="B30:E30"/>
    <mergeCell ref="B37:E37"/>
    <mergeCell ref="B40:Q40"/>
    <mergeCell ref="B62:Q62"/>
    <mergeCell ref="B3:G3"/>
    <mergeCell ref="B10:G10"/>
    <mergeCell ref="B12:E12"/>
    <mergeCell ref="B19:E19"/>
    <mergeCell ref="B21:E21"/>
    <mergeCell ref="B28:E28"/>
  </mergeCells>
  <printOptions horizontalCentered="1" verticalCentered="1"/>
  <pageMargins left="3.937007874015748E-2" right="3.937007874015748E-2" top="0.74803149606299213" bottom="0.35433070866141736" header="0.11811023622047245" footer="0.11811023622047245"/>
  <pageSetup paperSize="9" scale="52"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pageSetUpPr fitToPage="1"/>
  </sheetPr>
  <dimension ref="A1:Q88"/>
  <sheetViews>
    <sheetView showGridLines="0" zoomScaleNormal="100" workbookViewId="0"/>
  </sheetViews>
  <sheetFormatPr baseColWidth="10" defaultColWidth="9.42578125" defaultRowHeight="12.75" x14ac:dyDescent="0.2"/>
  <cols>
    <col min="1" max="1" width="16.28515625" customWidth="1"/>
    <col min="2" max="3" width="15.140625" customWidth="1"/>
    <col min="4" max="7" width="10.5703125" customWidth="1"/>
    <col min="8" max="9" width="11.7109375" customWidth="1"/>
    <col min="10" max="14" width="7.7109375" customWidth="1"/>
    <col min="15" max="15" width="10.85546875" bestFit="1" customWidth="1"/>
  </cols>
  <sheetData>
    <row r="1" spans="1:17" x14ac:dyDescent="0.2">
      <c r="A1" s="10"/>
    </row>
    <row r="2" spans="1:17" ht="77.25" customHeight="1" x14ac:dyDescent="0.2"/>
    <row r="3" spans="1:17" ht="47.25" customHeight="1" thickBot="1" x14ac:dyDescent="0.4">
      <c r="B3" s="312" t="str">
        <f>CONCATENATE("Realización de actividades durante la estancia en Tenerife según mercado (% turistas)")</f>
        <v>Realización de actividades durante la estancia en Tenerife según mercado (% turistas)</v>
      </c>
      <c r="C3" s="312"/>
      <c r="D3" s="312"/>
      <c r="E3" s="312"/>
      <c r="F3" s="312"/>
      <c r="G3" s="312"/>
    </row>
    <row r="4" spans="1:17" ht="6" customHeight="1" x14ac:dyDescent="0.2">
      <c r="B4" s="41"/>
      <c r="C4" s="41"/>
      <c r="D4" s="43"/>
      <c r="E4" s="43"/>
      <c r="F4" s="43"/>
      <c r="G4" s="43"/>
    </row>
    <row r="5" spans="1:17" s="11" customFormat="1" ht="39" customHeight="1" x14ac:dyDescent="0.2">
      <c r="B5" s="100"/>
      <c r="C5" s="101">
        <v>2013</v>
      </c>
      <c r="D5" s="101">
        <v>2014</v>
      </c>
      <c r="E5" s="102">
        <v>2015</v>
      </c>
      <c r="F5" s="103" t="s">
        <v>214</v>
      </c>
      <c r="G5" s="103" t="s">
        <v>593</v>
      </c>
    </row>
    <row r="6" spans="1:17" ht="15" customHeight="1" x14ac:dyDescent="0.2">
      <c r="B6" s="20" t="s">
        <v>69</v>
      </c>
      <c r="C6" s="98">
        <v>81.186685962373375</v>
      </c>
      <c r="D6" s="98">
        <v>78.763440860215056</v>
      </c>
      <c r="E6" s="98">
        <v>75.938803894297635</v>
      </c>
      <c r="F6" s="99">
        <f t="shared" ref="F6:F21" si="0">IFERROR(D6/C6-1,"-")</f>
        <v>-2.9847814003411743E-2</v>
      </c>
      <c r="G6" s="99">
        <f t="shared" ref="G6:G21" si="1">IFERROR(E6/D6-1,"-")</f>
        <v>-3.5862285028030016E-2</v>
      </c>
      <c r="J6" s="20"/>
      <c r="K6" s="20"/>
      <c r="L6" s="20"/>
      <c r="M6" s="20"/>
      <c r="N6" s="20"/>
      <c r="O6" s="20"/>
      <c r="P6" s="20"/>
      <c r="Q6" s="21"/>
    </row>
    <row r="7" spans="1:17" ht="15" customHeight="1" x14ac:dyDescent="0.2">
      <c r="B7" s="20" t="s">
        <v>73</v>
      </c>
      <c r="C7" s="98">
        <v>72.781065088757401</v>
      </c>
      <c r="D7" s="98">
        <v>72.860635696821518</v>
      </c>
      <c r="E7" s="98">
        <v>74.208144796380097</v>
      </c>
      <c r="F7" s="99">
        <f t="shared" si="0"/>
        <v>1.0932872164906016E-3</v>
      </c>
      <c r="G7" s="99">
        <f t="shared" si="1"/>
        <v>1.8494336299310632E-2</v>
      </c>
      <c r="J7" s="20"/>
      <c r="K7" s="20"/>
      <c r="L7" s="20"/>
      <c r="M7" s="20"/>
      <c r="N7" s="20"/>
      <c r="O7" s="20"/>
      <c r="P7" s="20"/>
      <c r="Q7" s="21"/>
    </row>
    <row r="8" spans="1:17" ht="15" customHeight="1" x14ac:dyDescent="0.2">
      <c r="B8" s="20" t="s">
        <v>72</v>
      </c>
      <c r="C8" s="98">
        <v>79.512195121951223</v>
      </c>
      <c r="D8" s="98">
        <v>75.799086757990864</v>
      </c>
      <c r="E8" s="98">
        <v>73.488372093023258</v>
      </c>
      <c r="F8" s="99">
        <f t="shared" si="0"/>
        <v>-4.6698602123427801E-2</v>
      </c>
      <c r="G8" s="99">
        <f t="shared" si="1"/>
        <v>-3.0484729616138906E-2</v>
      </c>
      <c r="J8" s="20"/>
      <c r="K8" s="20"/>
      <c r="L8" s="20"/>
      <c r="M8" s="20"/>
      <c r="N8" s="20"/>
      <c r="O8" s="20"/>
      <c r="P8" s="20"/>
      <c r="Q8" s="21"/>
    </row>
    <row r="9" spans="1:17" ht="15" customHeight="1" x14ac:dyDescent="0.2">
      <c r="B9" s="20" t="s">
        <v>74</v>
      </c>
      <c r="C9" s="98">
        <v>67.835281023928772</v>
      </c>
      <c r="D9" s="98">
        <v>65.525982256020285</v>
      </c>
      <c r="E9" s="98">
        <v>71.132764920828265</v>
      </c>
      <c r="F9" s="99">
        <f t="shared" si="0"/>
        <v>-3.4042739015025081E-2</v>
      </c>
      <c r="G9" s="99">
        <f t="shared" si="1"/>
        <v>8.5565793472601515E-2</v>
      </c>
      <c r="J9" s="20"/>
      <c r="K9" s="20"/>
      <c r="L9" s="20"/>
      <c r="M9" s="20"/>
      <c r="N9" s="20"/>
      <c r="O9" s="20"/>
      <c r="P9" s="20"/>
      <c r="Q9" s="21"/>
    </row>
    <row r="10" spans="1:17" ht="15" customHeight="1" x14ac:dyDescent="0.2">
      <c r="B10" s="20" t="s">
        <v>75</v>
      </c>
      <c r="C10" s="98">
        <v>67.445652173913047</v>
      </c>
      <c r="D10" s="98">
        <v>64.941466420209494</v>
      </c>
      <c r="E10" s="98">
        <v>70.693779904306226</v>
      </c>
      <c r="F10" s="99">
        <f t="shared" si="0"/>
        <v>-3.7128942681825428E-2</v>
      </c>
      <c r="G10" s="99">
        <f t="shared" si="1"/>
        <v>8.8576895490407814E-2</v>
      </c>
      <c r="J10" s="20"/>
      <c r="K10" s="20"/>
      <c r="L10" s="20"/>
      <c r="M10" s="20"/>
      <c r="N10" s="20"/>
      <c r="O10" s="20"/>
      <c r="P10" s="20"/>
      <c r="Q10" s="21"/>
    </row>
    <row r="11" spans="1:17" ht="15" customHeight="1" x14ac:dyDescent="0.2">
      <c r="B11" s="20" t="s">
        <v>71</v>
      </c>
      <c r="C11" s="98">
        <v>62.5</v>
      </c>
      <c r="D11" s="98">
        <v>59.523809523809526</v>
      </c>
      <c r="E11" s="98">
        <v>57.344632768361578</v>
      </c>
      <c r="F11" s="99">
        <f t="shared" si="0"/>
        <v>-4.7619047619047561E-2</v>
      </c>
      <c r="G11" s="99">
        <f t="shared" si="1"/>
        <v>-3.6610169491525513E-2</v>
      </c>
      <c r="J11" s="20"/>
      <c r="K11" s="20"/>
      <c r="L11" s="20"/>
      <c r="M11" s="20"/>
      <c r="N11" s="20"/>
      <c r="O11" s="20"/>
      <c r="P11" s="20"/>
      <c r="Q11" s="21"/>
    </row>
    <row r="12" spans="1:17" ht="15" customHeight="1" x14ac:dyDescent="0.2">
      <c r="B12" s="20" t="s">
        <v>76</v>
      </c>
      <c r="C12" s="98">
        <v>60.801781737193764</v>
      </c>
      <c r="D12" s="98">
        <v>58.734177215189874</v>
      </c>
      <c r="E12" s="98">
        <v>56.88073394495413</v>
      </c>
      <c r="F12" s="99">
        <f t="shared" si="0"/>
        <v>-3.4005656790466965E-2</v>
      </c>
      <c r="G12" s="99">
        <f t="shared" si="1"/>
        <v>-3.155646947168611E-2</v>
      </c>
      <c r="J12" s="20"/>
      <c r="K12" s="20"/>
      <c r="L12" s="20"/>
      <c r="M12" s="20"/>
      <c r="N12" s="20"/>
      <c r="O12" s="20"/>
      <c r="P12" s="20"/>
      <c r="Q12" s="21"/>
    </row>
    <row r="13" spans="1:17" ht="15" customHeight="1" x14ac:dyDescent="0.2">
      <c r="B13" s="20" t="s">
        <v>64</v>
      </c>
      <c r="C13" s="98">
        <v>60.071942446043167</v>
      </c>
      <c r="D13" s="98">
        <v>62.93706293706294</v>
      </c>
      <c r="E13" s="98">
        <v>56.626506024096393</v>
      </c>
      <c r="F13" s="99">
        <f t="shared" si="0"/>
        <v>4.7694820149909889E-2</v>
      </c>
      <c r="G13" s="99">
        <f t="shared" si="1"/>
        <v>-0.10026773761713514</v>
      </c>
      <c r="J13" s="20"/>
      <c r="K13" s="20"/>
      <c r="L13" s="20"/>
      <c r="M13" s="20"/>
      <c r="N13" s="20"/>
      <c r="O13" s="20"/>
      <c r="P13" s="20"/>
      <c r="Q13" s="21"/>
    </row>
    <row r="14" spans="1:17" ht="15" customHeight="1" x14ac:dyDescent="0.2">
      <c r="B14" s="20" t="s">
        <v>70</v>
      </c>
      <c r="C14" s="98">
        <v>58.454545454545453</v>
      </c>
      <c r="D14" s="98">
        <v>55.927272727272729</v>
      </c>
      <c r="E14" s="98">
        <v>56.245454545454542</v>
      </c>
      <c r="F14" s="99">
        <f t="shared" si="0"/>
        <v>-4.3234836702954804E-2</v>
      </c>
      <c r="G14" s="99">
        <f t="shared" si="1"/>
        <v>5.6892067620284426E-3</v>
      </c>
      <c r="J14" s="20"/>
      <c r="K14" s="20"/>
      <c r="L14" s="20"/>
      <c r="M14" s="20"/>
      <c r="N14" s="20"/>
      <c r="O14" s="20"/>
      <c r="P14" s="20"/>
      <c r="Q14" s="21"/>
    </row>
    <row r="15" spans="1:17" ht="15" customHeight="1" x14ac:dyDescent="0.2">
      <c r="B15" s="20" t="s">
        <v>67</v>
      </c>
      <c r="C15" s="98">
        <v>62.133333333333333</v>
      </c>
      <c r="D15" s="98">
        <v>64.329268292682926</v>
      </c>
      <c r="E15" s="98">
        <v>55.492957746478879</v>
      </c>
      <c r="F15" s="99">
        <f t="shared" si="0"/>
        <v>3.5342300847901242E-2</v>
      </c>
      <c r="G15" s="99">
        <f t="shared" si="1"/>
        <v>-0.13736065683198706</v>
      </c>
      <c r="J15" s="20"/>
      <c r="K15" s="20"/>
      <c r="L15" s="20"/>
      <c r="M15" s="20"/>
      <c r="N15" s="20"/>
      <c r="O15" s="20"/>
      <c r="P15" s="20"/>
      <c r="Q15" s="21"/>
    </row>
    <row r="16" spans="1:17" ht="15" customHeight="1" x14ac:dyDescent="0.2">
      <c r="B16" s="20" t="s">
        <v>63</v>
      </c>
      <c r="C16" s="98">
        <v>59.534883720930232</v>
      </c>
      <c r="D16" s="98">
        <v>57.142857142857146</v>
      </c>
      <c r="E16" s="98">
        <v>51.037344398340245</v>
      </c>
      <c r="F16" s="99">
        <f t="shared" si="0"/>
        <v>-4.0178571428571397E-2</v>
      </c>
      <c r="G16" s="99">
        <f t="shared" si="1"/>
        <v>-0.10684647302904571</v>
      </c>
      <c r="J16" s="20"/>
      <c r="K16" s="20"/>
      <c r="L16" s="20"/>
      <c r="M16" s="20"/>
      <c r="N16" s="20"/>
      <c r="O16" s="20"/>
      <c r="P16" s="20"/>
      <c r="Q16" s="21"/>
    </row>
    <row r="17" spans="1:17" ht="15" customHeight="1" x14ac:dyDescent="0.2">
      <c r="B17" s="20" t="s">
        <v>62</v>
      </c>
      <c r="C17" s="98">
        <v>56.338028169014088</v>
      </c>
      <c r="D17" s="98">
        <v>48.561151079136692</v>
      </c>
      <c r="E17" s="98">
        <v>50.442477876106196</v>
      </c>
      <c r="F17" s="99">
        <f t="shared" si="0"/>
        <v>-0.13803956834532372</v>
      </c>
      <c r="G17" s="99">
        <f t="shared" si="1"/>
        <v>3.8741396263520134E-2</v>
      </c>
      <c r="J17" s="20"/>
      <c r="K17" s="20"/>
      <c r="L17" s="20"/>
      <c r="M17" s="20"/>
      <c r="N17" s="20"/>
      <c r="O17" s="20"/>
      <c r="P17" s="20"/>
      <c r="Q17" s="21"/>
    </row>
    <row r="18" spans="1:17" ht="15" customHeight="1" x14ac:dyDescent="0.2">
      <c r="B18" s="20" t="s">
        <v>65</v>
      </c>
      <c r="C18" s="98">
        <v>55.974842767295598</v>
      </c>
      <c r="D18" s="98">
        <v>51.612903225806448</v>
      </c>
      <c r="E18" s="98">
        <v>49.435028248587571</v>
      </c>
      <c r="F18" s="99">
        <f t="shared" si="0"/>
        <v>-7.7926785067053306E-2</v>
      </c>
      <c r="G18" s="99">
        <f t="shared" si="1"/>
        <v>-4.2196327683615809E-2</v>
      </c>
      <c r="J18" s="20"/>
      <c r="K18" s="20"/>
      <c r="L18" s="20"/>
      <c r="M18" s="20"/>
      <c r="N18" s="20"/>
      <c r="O18" s="20"/>
      <c r="P18" s="20"/>
      <c r="Q18" s="21"/>
    </row>
    <row r="19" spans="1:17" ht="15" customHeight="1" x14ac:dyDescent="0.2">
      <c r="B19" s="20" t="s">
        <v>68</v>
      </c>
      <c r="C19" s="98">
        <v>53.529411764705884</v>
      </c>
      <c r="D19" s="98">
        <v>49.090909090909093</v>
      </c>
      <c r="E19" s="98">
        <v>48.780487804878049</v>
      </c>
      <c r="F19" s="99">
        <f t="shared" si="0"/>
        <v>-8.2917082917082885E-2</v>
      </c>
      <c r="G19" s="99">
        <f t="shared" si="1"/>
        <v>-6.3233965672990777E-3</v>
      </c>
      <c r="J19" s="20"/>
      <c r="K19" s="20"/>
      <c r="L19" s="20"/>
      <c r="M19" s="20"/>
      <c r="N19" s="20"/>
      <c r="O19" s="20"/>
      <c r="P19" s="20"/>
      <c r="Q19" s="21"/>
    </row>
    <row r="20" spans="1:17" ht="15" customHeight="1" x14ac:dyDescent="0.2">
      <c r="B20" s="20" t="s">
        <v>61</v>
      </c>
      <c r="C20" s="98">
        <v>41.814159292035399</v>
      </c>
      <c r="D20" s="98">
        <v>42.533936651583709</v>
      </c>
      <c r="E20" s="98">
        <v>42.857142857142854</v>
      </c>
      <c r="F20" s="99">
        <f t="shared" si="0"/>
        <v>1.721372309607605E-2</v>
      </c>
      <c r="G20" s="99">
        <f t="shared" si="1"/>
        <v>7.5987841945288626E-3</v>
      </c>
      <c r="J20" s="20"/>
      <c r="K20" s="20"/>
      <c r="L20" s="20"/>
      <c r="M20" s="20"/>
      <c r="N20" s="20"/>
      <c r="O20" s="20"/>
      <c r="P20" s="20"/>
      <c r="Q20" s="21"/>
    </row>
    <row r="21" spans="1:17" ht="15" customHeight="1" x14ac:dyDescent="0.2">
      <c r="B21" s="20" t="s">
        <v>66</v>
      </c>
      <c r="C21" s="98">
        <v>44.093093852770046</v>
      </c>
      <c r="D21" s="98">
        <v>40.891186607582469</v>
      </c>
      <c r="E21" s="98">
        <v>42.116579073100816</v>
      </c>
      <c r="F21" s="99">
        <f t="shared" si="0"/>
        <v>-7.2616978429297152E-2</v>
      </c>
      <c r="G21" s="99">
        <f t="shared" si="1"/>
        <v>2.9967153491484266E-2</v>
      </c>
      <c r="J21" s="20"/>
      <c r="K21" s="20"/>
      <c r="L21" s="20"/>
      <c r="M21" s="20"/>
      <c r="N21" s="20"/>
      <c r="O21" s="20"/>
      <c r="P21" s="20"/>
      <c r="Q21" s="21"/>
    </row>
    <row r="22" spans="1:17" ht="6" customHeight="1" x14ac:dyDescent="0.2">
      <c r="B22" s="21"/>
      <c r="C22" s="27"/>
      <c r="D22" s="27"/>
      <c r="E22" s="27"/>
      <c r="F22" s="27"/>
      <c r="G22" s="27"/>
    </row>
    <row r="23" spans="1:17" ht="68.25" customHeight="1" x14ac:dyDescent="0.2">
      <c r="B23" s="311" t="s">
        <v>276</v>
      </c>
      <c r="C23" s="311"/>
      <c r="D23" s="311"/>
      <c r="E23" s="311"/>
      <c r="F23" s="311"/>
      <c r="G23" s="311"/>
    </row>
    <row r="24" spans="1:17" ht="13.5" customHeight="1" x14ac:dyDescent="0.2">
      <c r="B24" s="124"/>
      <c r="C24" s="124"/>
      <c r="D24" s="124"/>
      <c r="E24" s="124"/>
      <c r="F24" s="124"/>
      <c r="G24" s="124"/>
    </row>
    <row r="29" spans="1:17" x14ac:dyDescent="0.2">
      <c r="A29" s="44"/>
      <c r="B29" s="44"/>
      <c r="C29" s="44"/>
    </row>
    <row r="30" spans="1:17" x14ac:dyDescent="0.2">
      <c r="A30" s="44"/>
      <c r="B30" s="44"/>
      <c r="C30" s="44"/>
    </row>
    <row r="31" spans="1:17" x14ac:dyDescent="0.2">
      <c r="A31" s="44"/>
      <c r="B31" s="10"/>
      <c r="C31" s="10"/>
    </row>
    <row r="32" spans="1:17" x14ac:dyDescent="0.2">
      <c r="A32" s="10"/>
      <c r="B32" s="44"/>
      <c r="C32" s="44"/>
      <c r="D32" s="44"/>
      <c r="E32" s="44"/>
      <c r="F32" s="44"/>
      <c r="G32" s="44"/>
    </row>
    <row r="33" spans="1:7" x14ac:dyDescent="0.2">
      <c r="A33" s="10"/>
      <c r="B33" s="10"/>
      <c r="C33" s="10"/>
      <c r="D33" s="10">
        <v>2014</v>
      </c>
      <c r="E33" s="10">
        <v>2015</v>
      </c>
      <c r="F33" s="10"/>
      <c r="G33" s="10" t="s">
        <v>593</v>
      </c>
    </row>
    <row r="34" spans="1:7" x14ac:dyDescent="0.2">
      <c r="A34" s="10"/>
      <c r="B34" s="64" t="s">
        <v>69</v>
      </c>
      <c r="C34" s="64"/>
      <c r="D34" s="96">
        <v>78.763440860215056</v>
      </c>
      <c r="E34" s="96">
        <v>75.938803894297635</v>
      </c>
      <c r="F34" s="96"/>
      <c r="G34" s="138">
        <f t="shared" ref="G34:G49" si="2">IFERROR(E34/D34-1,"-")</f>
        <v>-3.5862285028030016E-2</v>
      </c>
    </row>
    <row r="35" spans="1:7" x14ac:dyDescent="0.2">
      <c r="A35" s="10"/>
      <c r="B35" s="64" t="s">
        <v>73</v>
      </c>
      <c r="C35" s="64"/>
      <c r="D35" s="96">
        <v>72.860635696821518</v>
      </c>
      <c r="E35" s="96">
        <v>74.208144796380097</v>
      </c>
      <c r="F35" s="96"/>
      <c r="G35" s="138">
        <f t="shared" si="2"/>
        <v>1.8494336299310632E-2</v>
      </c>
    </row>
    <row r="36" spans="1:7" x14ac:dyDescent="0.2">
      <c r="A36" s="10"/>
      <c r="B36" s="64" t="s">
        <v>72</v>
      </c>
      <c r="C36" s="64"/>
      <c r="D36" s="96">
        <v>75.799086757990864</v>
      </c>
      <c r="E36" s="96">
        <v>73.488372093023258</v>
      </c>
      <c r="F36" s="96"/>
      <c r="G36" s="138">
        <f t="shared" si="2"/>
        <v>-3.0484729616138906E-2</v>
      </c>
    </row>
    <row r="37" spans="1:7" x14ac:dyDescent="0.2">
      <c r="A37" s="10"/>
      <c r="B37" s="64" t="s">
        <v>74</v>
      </c>
      <c r="C37" s="64"/>
      <c r="D37" s="96">
        <v>65.525982256020285</v>
      </c>
      <c r="E37" s="96">
        <v>71.132764920828265</v>
      </c>
      <c r="F37" s="96"/>
      <c r="G37" s="138">
        <f t="shared" si="2"/>
        <v>8.5565793472601515E-2</v>
      </c>
    </row>
    <row r="38" spans="1:7" x14ac:dyDescent="0.2">
      <c r="A38" s="10"/>
      <c r="B38" s="64" t="s">
        <v>75</v>
      </c>
      <c r="C38" s="64"/>
      <c r="D38" s="96">
        <v>64.941466420209494</v>
      </c>
      <c r="E38" s="96">
        <v>70.693779904306226</v>
      </c>
      <c r="F38" s="96"/>
      <c r="G38" s="138">
        <f t="shared" si="2"/>
        <v>8.8576895490407814E-2</v>
      </c>
    </row>
    <row r="39" spans="1:7" x14ac:dyDescent="0.2">
      <c r="A39" s="10"/>
      <c r="B39" s="64" t="s">
        <v>71</v>
      </c>
      <c r="C39" s="64"/>
      <c r="D39" s="96">
        <v>59.523809523809526</v>
      </c>
      <c r="E39" s="96">
        <v>57.344632768361578</v>
      </c>
      <c r="F39" s="96"/>
      <c r="G39" s="138">
        <f t="shared" si="2"/>
        <v>-3.6610169491525513E-2</v>
      </c>
    </row>
    <row r="40" spans="1:7" x14ac:dyDescent="0.2">
      <c r="A40" s="10"/>
      <c r="B40" s="64" t="s">
        <v>76</v>
      </c>
      <c r="C40" s="64"/>
      <c r="D40" s="96">
        <v>58.734177215189874</v>
      </c>
      <c r="E40" s="96">
        <v>56.88073394495413</v>
      </c>
      <c r="F40" s="96"/>
      <c r="G40" s="138">
        <f t="shared" si="2"/>
        <v>-3.155646947168611E-2</v>
      </c>
    </row>
    <row r="41" spans="1:7" x14ac:dyDescent="0.2">
      <c r="A41" s="10"/>
      <c r="B41" s="64" t="s">
        <v>64</v>
      </c>
      <c r="C41" s="64"/>
      <c r="D41" s="96">
        <v>62.93706293706294</v>
      </c>
      <c r="E41" s="96">
        <v>56.626506024096393</v>
      </c>
      <c r="F41" s="96"/>
      <c r="G41" s="138">
        <f t="shared" si="2"/>
        <v>-0.10026773761713514</v>
      </c>
    </row>
    <row r="42" spans="1:7" x14ac:dyDescent="0.2">
      <c r="A42" s="10"/>
      <c r="B42" s="64" t="s">
        <v>70</v>
      </c>
      <c r="C42" s="64"/>
      <c r="D42" s="96">
        <v>55.927272727272729</v>
      </c>
      <c r="E42" s="96">
        <v>56.245454545454542</v>
      </c>
      <c r="F42" s="96"/>
      <c r="G42" s="138">
        <f t="shared" si="2"/>
        <v>5.6892067620284426E-3</v>
      </c>
    </row>
    <row r="43" spans="1:7" x14ac:dyDescent="0.2">
      <c r="A43" s="10"/>
      <c r="B43" s="64" t="s">
        <v>67</v>
      </c>
      <c r="C43" s="64"/>
      <c r="D43" s="96">
        <v>64.329268292682926</v>
      </c>
      <c r="E43" s="96">
        <v>55.492957746478879</v>
      </c>
      <c r="F43" s="96"/>
      <c r="G43" s="138">
        <f t="shared" si="2"/>
        <v>-0.13736065683198706</v>
      </c>
    </row>
    <row r="44" spans="1:7" x14ac:dyDescent="0.2">
      <c r="A44" s="10"/>
      <c r="B44" s="64" t="s">
        <v>63</v>
      </c>
      <c r="C44" s="64"/>
      <c r="D44" s="96">
        <v>57.142857142857146</v>
      </c>
      <c r="E44" s="96">
        <v>51.037344398340245</v>
      </c>
      <c r="F44" s="96"/>
      <c r="G44" s="138">
        <f t="shared" si="2"/>
        <v>-0.10684647302904571</v>
      </c>
    </row>
    <row r="45" spans="1:7" x14ac:dyDescent="0.2">
      <c r="A45" s="10"/>
      <c r="B45" s="64" t="s">
        <v>62</v>
      </c>
      <c r="C45" s="64"/>
      <c r="D45" s="96">
        <v>48.561151079136692</v>
      </c>
      <c r="E45" s="96">
        <v>50.442477876106196</v>
      </c>
      <c r="F45" s="96"/>
      <c r="G45" s="138">
        <f t="shared" si="2"/>
        <v>3.8741396263520134E-2</v>
      </c>
    </row>
    <row r="46" spans="1:7" x14ac:dyDescent="0.2">
      <c r="A46" s="10"/>
      <c r="B46" s="64" t="s">
        <v>65</v>
      </c>
      <c r="C46" s="64"/>
      <c r="D46" s="96">
        <v>51.612903225806448</v>
      </c>
      <c r="E46" s="96">
        <v>49.435028248587571</v>
      </c>
      <c r="F46" s="96"/>
      <c r="G46" s="138">
        <f t="shared" si="2"/>
        <v>-4.2196327683615809E-2</v>
      </c>
    </row>
    <row r="47" spans="1:7" x14ac:dyDescent="0.2">
      <c r="A47" s="10"/>
      <c r="B47" s="64" t="s">
        <v>68</v>
      </c>
      <c r="C47" s="64"/>
      <c r="D47" s="96">
        <v>49.090909090909093</v>
      </c>
      <c r="E47" s="96">
        <v>48.780487804878049</v>
      </c>
      <c r="F47" s="96"/>
      <c r="G47" s="138">
        <f t="shared" si="2"/>
        <v>-6.3233965672990777E-3</v>
      </c>
    </row>
    <row r="48" spans="1:7" x14ac:dyDescent="0.2">
      <c r="A48" s="10"/>
      <c r="B48" s="64" t="s">
        <v>61</v>
      </c>
      <c r="C48" s="64"/>
      <c r="D48" s="96">
        <v>42.533936651583709</v>
      </c>
      <c r="E48" s="96">
        <v>42.857142857142854</v>
      </c>
      <c r="F48" s="96"/>
      <c r="G48" s="138">
        <f t="shared" si="2"/>
        <v>7.5987841945288626E-3</v>
      </c>
    </row>
    <row r="49" spans="1:7" x14ac:dyDescent="0.2">
      <c r="A49" s="10"/>
      <c r="B49" s="64" t="s">
        <v>66</v>
      </c>
      <c r="C49" s="64"/>
      <c r="D49" s="96">
        <v>40.891186607582469</v>
      </c>
      <c r="E49" s="96">
        <v>42.116579073100816</v>
      </c>
      <c r="F49" s="96"/>
      <c r="G49" s="138">
        <f t="shared" si="2"/>
        <v>2.9967153491484266E-2</v>
      </c>
    </row>
    <row r="50" spans="1:7" x14ac:dyDescent="0.2">
      <c r="A50" s="10"/>
      <c r="B50" s="44"/>
      <c r="C50" s="44"/>
      <c r="D50" s="44"/>
      <c r="E50" s="44"/>
      <c r="F50" s="44"/>
      <c r="G50" s="44"/>
    </row>
    <row r="51" spans="1:7" x14ac:dyDescent="0.2">
      <c r="A51" s="44"/>
      <c r="B51" s="44"/>
      <c r="C51" s="44"/>
    </row>
    <row r="52" spans="1:7" x14ac:dyDescent="0.2">
      <c r="A52" s="44"/>
      <c r="B52" s="44"/>
      <c r="C52" s="44"/>
    </row>
    <row r="53" spans="1:7" x14ac:dyDescent="0.2">
      <c r="A53" s="44"/>
      <c r="B53" s="44"/>
      <c r="C53" s="44"/>
    </row>
    <row r="54" spans="1:7" x14ac:dyDescent="0.2">
      <c r="A54" s="44"/>
      <c r="B54" s="44"/>
      <c r="C54" s="44"/>
    </row>
    <row r="55" spans="1:7" x14ac:dyDescent="0.2">
      <c r="A55" s="44"/>
      <c r="B55" s="44"/>
      <c r="C55" s="44"/>
    </row>
    <row r="56" spans="1:7" x14ac:dyDescent="0.2">
      <c r="A56" s="44"/>
      <c r="B56" s="44"/>
      <c r="C56" s="44"/>
    </row>
    <row r="57" spans="1:7" x14ac:dyDescent="0.2">
      <c r="A57" s="44"/>
      <c r="B57" s="44"/>
      <c r="C57" s="44"/>
    </row>
    <row r="58" spans="1:7" x14ac:dyDescent="0.2">
      <c r="A58" s="44"/>
      <c r="B58" s="44"/>
      <c r="C58" s="44"/>
    </row>
    <row r="59" spans="1:7" x14ac:dyDescent="0.2">
      <c r="A59" s="44"/>
      <c r="B59" s="44"/>
      <c r="C59" s="44"/>
    </row>
    <row r="60" spans="1:7" x14ac:dyDescent="0.2">
      <c r="A60" s="44"/>
      <c r="B60" s="44"/>
      <c r="C60" s="44"/>
    </row>
    <row r="61" spans="1:7" x14ac:dyDescent="0.2">
      <c r="A61" s="44"/>
      <c r="B61" s="44"/>
      <c r="C61" s="44"/>
    </row>
    <row r="62" spans="1:7" x14ac:dyDescent="0.2">
      <c r="A62" s="44"/>
      <c r="B62" s="44"/>
      <c r="C62" s="44"/>
    </row>
    <row r="63" spans="1:7" x14ac:dyDescent="0.2">
      <c r="A63" s="44"/>
      <c r="B63" s="44"/>
      <c r="C63" s="44"/>
    </row>
    <row r="64" spans="1:7" x14ac:dyDescent="0.2">
      <c r="A64" s="44"/>
      <c r="B64" s="44"/>
      <c r="C64" s="44"/>
    </row>
    <row r="65" spans="1:3" x14ac:dyDescent="0.2">
      <c r="A65" s="44"/>
      <c r="B65" s="44"/>
      <c r="C65" s="44"/>
    </row>
    <row r="66" spans="1:3" x14ac:dyDescent="0.2">
      <c r="A66" s="44"/>
      <c r="B66" s="44"/>
      <c r="C66" s="44"/>
    </row>
    <row r="67" spans="1:3" x14ac:dyDescent="0.2">
      <c r="A67" s="44"/>
      <c r="B67" s="44"/>
      <c r="C67" s="44"/>
    </row>
    <row r="68" spans="1:3" x14ac:dyDescent="0.2">
      <c r="A68" s="44"/>
      <c r="B68" s="44"/>
      <c r="C68" s="44"/>
    </row>
    <row r="69" spans="1:3" x14ac:dyDescent="0.2">
      <c r="A69" s="44"/>
      <c r="B69" s="44"/>
      <c r="C69" s="44"/>
    </row>
    <row r="70" spans="1:3" x14ac:dyDescent="0.2">
      <c r="A70" s="44"/>
      <c r="B70" s="44"/>
      <c r="C70" s="44"/>
    </row>
    <row r="71" spans="1:3" x14ac:dyDescent="0.2">
      <c r="A71" s="44"/>
      <c r="B71" s="44"/>
      <c r="C71" s="44"/>
    </row>
    <row r="72" spans="1:3" x14ac:dyDescent="0.2">
      <c r="A72" s="44"/>
      <c r="B72" s="44"/>
      <c r="C72" s="44"/>
    </row>
    <row r="73" spans="1:3" x14ac:dyDescent="0.2">
      <c r="A73" s="44"/>
      <c r="B73" s="44"/>
      <c r="C73" s="44"/>
    </row>
    <row r="74" spans="1:3" x14ac:dyDescent="0.2">
      <c r="A74" s="44"/>
      <c r="B74" s="44"/>
      <c r="C74" s="44"/>
    </row>
    <row r="75" spans="1:3" x14ac:dyDescent="0.2">
      <c r="A75" s="44"/>
      <c r="B75" s="44"/>
      <c r="C75" s="44"/>
    </row>
    <row r="85" spans="2:9" x14ac:dyDescent="0.2">
      <c r="B85" s="10"/>
      <c r="C85" s="10"/>
      <c r="D85" s="10"/>
      <c r="E85" s="10"/>
      <c r="F85" s="10"/>
      <c r="G85" s="10"/>
      <c r="H85" s="10"/>
      <c r="I85" s="10"/>
    </row>
    <row r="86" spans="2:9" x14ac:dyDescent="0.2">
      <c r="B86" s="10"/>
      <c r="C86" s="10"/>
      <c r="D86" s="10"/>
      <c r="E86" s="10"/>
      <c r="F86" s="10"/>
      <c r="G86" s="10"/>
      <c r="H86" s="10"/>
      <c r="I86" s="10"/>
    </row>
    <row r="87" spans="2:9" x14ac:dyDescent="0.2">
      <c r="B87" s="10"/>
      <c r="C87" s="10"/>
      <c r="D87" s="10"/>
      <c r="E87" s="10"/>
      <c r="F87" s="10"/>
      <c r="G87" s="10"/>
      <c r="H87" s="10"/>
      <c r="I87" s="10"/>
    </row>
    <row r="88" spans="2:9" x14ac:dyDescent="0.2">
      <c r="B88" s="10"/>
      <c r="C88" s="10"/>
      <c r="D88" s="10"/>
      <c r="E88" s="10"/>
      <c r="F88" s="10"/>
      <c r="G88" s="10"/>
      <c r="H88" s="10"/>
      <c r="I88" s="10"/>
    </row>
  </sheetData>
  <sortState ref="B33:G49">
    <sortCondition descending="1" ref="E33:E49"/>
  </sortState>
  <mergeCells count="2">
    <mergeCell ref="B3:G3"/>
    <mergeCell ref="B23:G23"/>
  </mergeCells>
  <conditionalFormatting sqref="B6:G21">
    <cfRule type="expression" dxfId="26"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8"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70BD8E38-0924-45F9-92F6-7752F1636714}">
            <xm:f>$B6='[Plantilla Análisis de las Encuestas periodos 2016.xlsm]Edad (c)'!#REF!</xm:f>
            <x14:dxf>
              <font>
                <color theme="6"/>
              </font>
            </x14:dxf>
          </x14:cfRule>
          <xm:sqref>B6:G21</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pageSetUpPr fitToPage="1"/>
  </sheetPr>
  <dimension ref="A1:F87"/>
  <sheetViews>
    <sheetView showGridLines="0" zoomScaleNormal="100" workbookViewId="0"/>
  </sheetViews>
  <sheetFormatPr baseColWidth="10" defaultColWidth="9.42578125" defaultRowHeight="12.75" x14ac:dyDescent="0.2"/>
  <cols>
    <col min="1" max="1" width="16.28515625" customWidth="1"/>
    <col min="2" max="2" width="23" customWidth="1"/>
    <col min="3" max="5" width="13.7109375" customWidth="1"/>
    <col min="6" max="6" width="11.7109375" customWidth="1"/>
    <col min="7" max="9" width="7.7109375" customWidth="1"/>
  </cols>
  <sheetData>
    <row r="1" spans="1:5" x14ac:dyDescent="0.2">
      <c r="A1" s="10" t="str">
        <f>CONCATENATE("Realización de actividades durante la estancia en Tenerife según mercado (% turistas)")</f>
        <v>Realización de actividades durante la estancia en Tenerife según mercado (% turistas)</v>
      </c>
    </row>
    <row r="2" spans="1:5" ht="77.25" customHeight="1" x14ac:dyDescent="0.2"/>
    <row r="3" spans="1:5" ht="46.5" customHeight="1" thickBot="1" x14ac:dyDescent="0.4">
      <c r="B3" s="312" t="str">
        <f>CONCATENATE("Realización de actividades durante la estancia en Tenerife según mercado (% turistas)")</f>
        <v>Realización de actividades durante la estancia en Tenerife según mercado (% turistas)</v>
      </c>
      <c r="C3" s="312"/>
      <c r="D3" s="312"/>
      <c r="E3" s="312"/>
    </row>
    <row r="4" spans="1:5" ht="6" customHeight="1" x14ac:dyDescent="0.2">
      <c r="B4" s="41"/>
      <c r="C4" s="42"/>
      <c r="D4" s="43"/>
      <c r="E4" s="43"/>
    </row>
    <row r="5" spans="1:5" s="11" customFormat="1" ht="24" customHeight="1" x14ac:dyDescent="0.2">
      <c r="B5" s="100"/>
      <c r="C5" s="104">
        <v>2011</v>
      </c>
      <c r="D5" s="104">
        <v>2012</v>
      </c>
      <c r="E5" s="103" t="s">
        <v>157</v>
      </c>
    </row>
    <row r="6" spans="1:5" ht="15" customHeight="1" x14ac:dyDescent="0.2">
      <c r="B6" s="20" t="s">
        <v>69</v>
      </c>
      <c r="C6" s="98">
        <v>77.957746478873233</v>
      </c>
      <c r="D6" s="98">
        <v>78.611898016997173</v>
      </c>
      <c r="E6" s="99">
        <f t="shared" ref="E6:E21" si="0">IFERROR(D6/C6-1,"-")</f>
        <v>8.3911037410659972E-3</v>
      </c>
    </row>
    <row r="7" spans="1:5" ht="15" customHeight="1" x14ac:dyDescent="0.2">
      <c r="B7" s="20" t="s">
        <v>72</v>
      </c>
      <c r="C7" s="98">
        <v>73.224043715846989</v>
      </c>
      <c r="D7" s="98">
        <v>68.253968253968253</v>
      </c>
      <c r="E7" s="99">
        <f t="shared" si="0"/>
        <v>-6.7874911158493201E-2</v>
      </c>
    </row>
    <row r="8" spans="1:5" ht="15" customHeight="1" x14ac:dyDescent="0.2">
      <c r="B8" s="20" t="s">
        <v>73</v>
      </c>
      <c r="C8" s="98">
        <v>67.029972752043591</v>
      </c>
      <c r="D8" s="98">
        <v>67.397260273972606</v>
      </c>
      <c r="E8" s="99">
        <f t="shared" si="0"/>
        <v>5.4794520547947201E-3</v>
      </c>
    </row>
    <row r="9" spans="1:5" ht="15" customHeight="1" x14ac:dyDescent="0.2">
      <c r="B9" s="20" t="s">
        <v>71</v>
      </c>
      <c r="C9" s="98">
        <v>69.230769230769226</v>
      </c>
      <c r="D9" s="98">
        <v>65.560165975103729</v>
      </c>
      <c r="E9" s="99">
        <f t="shared" si="0"/>
        <v>-5.3019824804057203E-2</v>
      </c>
    </row>
    <row r="10" spans="1:5" ht="15" customHeight="1" x14ac:dyDescent="0.2">
      <c r="B10" s="20" t="s">
        <v>74</v>
      </c>
      <c r="C10" s="98">
        <v>64.777947932618687</v>
      </c>
      <c r="D10" s="98">
        <v>63.212435233160619</v>
      </c>
      <c r="E10" s="99">
        <f t="shared" si="0"/>
        <v>-2.4167370986905912E-2</v>
      </c>
    </row>
    <row r="11" spans="1:5" ht="15" customHeight="1" x14ac:dyDescent="0.2">
      <c r="B11" s="20" t="s">
        <v>75</v>
      </c>
      <c r="C11" s="98">
        <v>63.777994157740991</v>
      </c>
      <c r="D11" s="98">
        <v>62.762762762762762</v>
      </c>
      <c r="E11" s="99">
        <f t="shared" si="0"/>
        <v>-1.5918208284620539E-2</v>
      </c>
    </row>
    <row r="12" spans="1:5" ht="15" customHeight="1" x14ac:dyDescent="0.2">
      <c r="B12" s="20" t="s">
        <v>64</v>
      </c>
      <c r="C12" s="98">
        <v>56.927710843373497</v>
      </c>
      <c r="D12" s="98">
        <v>58.518518518518519</v>
      </c>
      <c r="E12" s="99">
        <f t="shared" si="0"/>
        <v>2.7944346462865033E-2</v>
      </c>
    </row>
    <row r="13" spans="1:5" ht="15" customHeight="1" x14ac:dyDescent="0.2">
      <c r="B13" s="20" t="s">
        <v>70</v>
      </c>
      <c r="C13" s="98">
        <v>56.009090909090908</v>
      </c>
      <c r="D13" s="98">
        <v>55.027272727272724</v>
      </c>
      <c r="E13" s="99">
        <f t="shared" si="0"/>
        <v>-1.7529621814640572E-2</v>
      </c>
    </row>
    <row r="14" spans="1:5" ht="15" customHeight="1" x14ac:dyDescent="0.2">
      <c r="B14" s="20" t="s">
        <v>63</v>
      </c>
      <c r="C14" s="98">
        <v>53.648068669527895</v>
      </c>
      <c r="D14" s="98">
        <v>54.86725663716814</v>
      </c>
      <c r="E14" s="99">
        <f t="shared" si="0"/>
        <v>2.272566371681406E-2</v>
      </c>
    </row>
    <row r="15" spans="1:5" ht="15" customHeight="1" x14ac:dyDescent="0.2">
      <c r="B15" s="20" t="s">
        <v>67</v>
      </c>
      <c r="C15" s="98">
        <v>57.377049180327866</v>
      </c>
      <c r="D15" s="98">
        <v>54.032258064516128</v>
      </c>
      <c r="E15" s="99">
        <f t="shared" si="0"/>
        <v>-5.8294930875576023E-2</v>
      </c>
    </row>
    <row r="16" spans="1:5" ht="15" customHeight="1" x14ac:dyDescent="0.2">
      <c r="B16" s="20" t="s">
        <v>65</v>
      </c>
      <c r="C16" s="98">
        <v>58.385093167701861</v>
      </c>
      <c r="D16" s="98">
        <v>53.37243401759531</v>
      </c>
      <c r="E16" s="99">
        <f t="shared" si="0"/>
        <v>-8.5855119485867548E-2</v>
      </c>
    </row>
    <row r="17" spans="1:5" ht="15" customHeight="1" x14ac:dyDescent="0.2">
      <c r="B17" s="20" t="s">
        <v>76</v>
      </c>
      <c r="C17" s="98">
        <v>57.312252964426875</v>
      </c>
      <c r="D17" s="98">
        <v>52.33918128654971</v>
      </c>
      <c r="E17" s="99">
        <f t="shared" si="0"/>
        <v>-8.677152651744291E-2</v>
      </c>
    </row>
    <row r="18" spans="1:5" ht="15" customHeight="1" x14ac:dyDescent="0.2">
      <c r="B18" s="20" t="s">
        <v>68</v>
      </c>
      <c r="C18" s="98">
        <v>50.276243093922652</v>
      </c>
      <c r="D18" s="98">
        <v>52.095808383233532</v>
      </c>
      <c r="E18" s="99">
        <f t="shared" si="0"/>
        <v>3.6191353556622952E-2</v>
      </c>
    </row>
    <row r="19" spans="1:5" ht="15" customHeight="1" x14ac:dyDescent="0.2">
      <c r="B19" s="20" t="s">
        <v>62</v>
      </c>
      <c r="C19" s="98">
        <v>50.854700854700852</v>
      </c>
      <c r="D19" s="98">
        <v>49.377593360995853</v>
      </c>
      <c r="E19" s="99">
        <f t="shared" si="0"/>
        <v>-2.9045643153526868E-2</v>
      </c>
    </row>
    <row r="20" spans="1:5" ht="15" customHeight="1" x14ac:dyDescent="0.2">
      <c r="B20" s="20" t="s">
        <v>61</v>
      </c>
      <c r="C20" s="98">
        <v>41.525423728813557</v>
      </c>
      <c r="D20" s="98">
        <v>41.707317073170735</v>
      </c>
      <c r="E20" s="99">
        <f t="shared" si="0"/>
        <v>4.3802887008463909E-3</v>
      </c>
    </row>
    <row r="21" spans="1:5" ht="15" customHeight="1" x14ac:dyDescent="0.2">
      <c r="B21" s="20" t="s">
        <v>66</v>
      </c>
      <c r="C21" s="98">
        <v>40.945674044265594</v>
      </c>
      <c r="D21" s="98">
        <v>40.241087458322646</v>
      </c>
      <c r="E21" s="99">
        <f t="shared" si="0"/>
        <v>-1.7207839469957964E-2</v>
      </c>
    </row>
    <row r="22" spans="1:5" ht="6" customHeight="1" x14ac:dyDescent="0.2">
      <c r="B22" s="21"/>
      <c r="C22" s="25"/>
      <c r="D22" s="27"/>
      <c r="E22" s="27"/>
    </row>
    <row r="23" spans="1:5" ht="94.5" customHeight="1" x14ac:dyDescent="0.2">
      <c r="B23" s="311" t="s">
        <v>276</v>
      </c>
      <c r="C23" s="311"/>
      <c r="D23" s="311"/>
      <c r="E23" s="311"/>
    </row>
    <row r="24" spans="1:5" ht="13.5" customHeight="1" x14ac:dyDescent="0.2">
      <c r="B24" s="124"/>
      <c r="C24" s="124"/>
      <c r="D24" s="124"/>
      <c r="E24" s="124"/>
    </row>
    <row r="25" spans="1:5" ht="46.5" customHeight="1" thickBot="1" x14ac:dyDescent="0.4">
      <c r="B25" s="312" t="str">
        <f>CONCATENATE("Realización de actividades durante la estancia en Tenerife según mercado (% turistas)")</f>
        <v>Realización de actividades durante la estancia en Tenerife según mercado (% turistas)</v>
      </c>
      <c r="C25" s="312"/>
      <c r="D25" s="312"/>
      <c r="E25" s="312"/>
    </row>
    <row r="26" spans="1:5" ht="6" customHeight="1" x14ac:dyDescent="0.2">
      <c r="B26" s="41"/>
      <c r="C26" s="42"/>
      <c r="D26" s="42"/>
      <c r="E26" s="42"/>
    </row>
    <row r="27" spans="1:5" ht="24" customHeight="1" x14ac:dyDescent="0.2">
      <c r="B27" s="100"/>
      <c r="C27" s="104">
        <v>2009</v>
      </c>
      <c r="D27" s="104">
        <v>2010</v>
      </c>
      <c r="E27" s="103" t="s">
        <v>155</v>
      </c>
    </row>
    <row r="28" spans="1:5" ht="15" customHeight="1" x14ac:dyDescent="0.2">
      <c r="B28" s="20" t="s">
        <v>65</v>
      </c>
      <c r="C28" s="98">
        <v>74.81804949053857</v>
      </c>
      <c r="D28" s="98">
        <v>74.752475247524757</v>
      </c>
      <c r="E28" s="99">
        <f t="shared" ref="E28:E43" si="1">IFERROR(D28/C28-1,"-")</f>
        <v>-8.7644951265541948E-4</v>
      </c>
    </row>
    <row r="29" spans="1:5" ht="15" customHeight="1" x14ac:dyDescent="0.2">
      <c r="A29" s="44"/>
      <c r="B29" s="20" t="s">
        <v>72</v>
      </c>
      <c r="C29" s="98">
        <v>70.512820512820511</v>
      </c>
      <c r="D29" s="98">
        <v>68.987341772151893</v>
      </c>
      <c r="E29" s="99">
        <f t="shared" si="1"/>
        <v>-2.1634062140391319E-2</v>
      </c>
    </row>
    <row r="30" spans="1:5" ht="15" customHeight="1" x14ac:dyDescent="0.2">
      <c r="A30" s="44"/>
      <c r="B30" s="20" t="s">
        <v>69</v>
      </c>
      <c r="C30" s="98">
        <v>65.490196078431367</v>
      </c>
      <c r="D30" s="98">
        <v>64.14473684210526</v>
      </c>
      <c r="E30" s="99">
        <f t="shared" si="1"/>
        <v>-2.0544437440907615E-2</v>
      </c>
    </row>
    <row r="31" spans="1:5" ht="15" customHeight="1" x14ac:dyDescent="0.2">
      <c r="A31" s="44"/>
      <c r="B31" s="20" t="s">
        <v>73</v>
      </c>
      <c r="C31" s="98">
        <v>67.10526315789474</v>
      </c>
      <c r="D31" s="98">
        <v>62.396694214876035</v>
      </c>
      <c r="E31" s="99">
        <f t="shared" si="1"/>
        <v>-7.0166909739102223E-2</v>
      </c>
    </row>
    <row r="32" spans="1:5" ht="15" customHeight="1" x14ac:dyDescent="0.2">
      <c r="A32" s="44"/>
      <c r="B32" s="20" t="s">
        <v>75</v>
      </c>
      <c r="C32" s="98">
        <v>59.684251058914128</v>
      </c>
      <c r="D32" s="98">
        <v>60.447761194029852</v>
      </c>
      <c r="E32" s="99">
        <f t="shared" si="1"/>
        <v>1.2792489167067878E-2</v>
      </c>
    </row>
    <row r="33" spans="1:5" ht="15" customHeight="1" x14ac:dyDescent="0.2">
      <c r="A33" s="44"/>
      <c r="B33" s="20" t="s">
        <v>74</v>
      </c>
      <c r="C33" s="98">
        <v>52.887537993920972</v>
      </c>
      <c r="D33" s="98">
        <v>56.82656826568266</v>
      </c>
      <c r="E33" s="99">
        <f t="shared" si="1"/>
        <v>7.4479365483310023E-2</v>
      </c>
    </row>
    <row r="34" spans="1:5" ht="15" customHeight="1" x14ac:dyDescent="0.2">
      <c r="A34" s="44"/>
      <c r="B34" s="20" t="s">
        <v>64</v>
      </c>
      <c r="C34" s="98">
        <v>51.527272727272724</v>
      </c>
      <c r="D34" s="98">
        <v>52.427272727272729</v>
      </c>
      <c r="E34" s="99">
        <f t="shared" si="1"/>
        <v>1.7466478475652858E-2</v>
      </c>
    </row>
    <row r="35" spans="1:5" ht="15" customHeight="1" x14ac:dyDescent="0.2">
      <c r="A35" s="44"/>
      <c r="B35" s="20" t="s">
        <v>67</v>
      </c>
      <c r="C35" s="98">
        <v>41.522491349480966</v>
      </c>
      <c r="D35" s="98">
        <v>47.222222222222221</v>
      </c>
      <c r="E35" s="99">
        <f t="shared" si="1"/>
        <v>0.13726851851851851</v>
      </c>
    </row>
    <row r="36" spans="1:5" ht="15" customHeight="1" x14ac:dyDescent="0.2">
      <c r="A36" s="44"/>
      <c r="B36" s="20" t="s">
        <v>76</v>
      </c>
      <c r="C36" s="98">
        <v>53.174603174603178</v>
      </c>
      <c r="D36" s="98">
        <v>54.4973544973545</v>
      </c>
      <c r="E36" s="99">
        <f t="shared" si="1"/>
        <v>2.4875621890547261E-2</v>
      </c>
    </row>
    <row r="37" spans="1:5" ht="15" customHeight="1" x14ac:dyDescent="0.2">
      <c r="A37" s="44"/>
      <c r="B37" s="20" t="s">
        <v>70</v>
      </c>
      <c r="C37" s="98">
        <v>46.687697160883282</v>
      </c>
      <c r="D37" s="98">
        <v>47.79874213836478</v>
      </c>
      <c r="E37" s="99">
        <f t="shared" si="1"/>
        <v>2.3797382287948254E-2</v>
      </c>
    </row>
    <row r="38" spans="1:5" ht="15" customHeight="1" x14ac:dyDescent="0.2">
      <c r="A38" s="44"/>
      <c r="B38" s="20" t="s">
        <v>63</v>
      </c>
      <c r="C38" s="98">
        <v>80.219780219780219</v>
      </c>
      <c r="D38" s="98">
        <v>78.453038674033152</v>
      </c>
      <c r="E38" s="99">
        <f t="shared" si="1"/>
        <v>-2.2023764474381258E-2</v>
      </c>
    </row>
    <row r="39" spans="1:5" ht="15" customHeight="1" x14ac:dyDescent="0.2">
      <c r="A39" s="44"/>
      <c r="B39" s="20" t="s">
        <v>62</v>
      </c>
      <c r="C39" s="98">
        <v>41.29032258064516</v>
      </c>
      <c r="D39" s="98">
        <v>49.418604651162788</v>
      </c>
      <c r="E39" s="99">
        <f t="shared" si="1"/>
        <v>0.19685683139534871</v>
      </c>
    </row>
    <row r="40" spans="1:5" ht="15" customHeight="1" x14ac:dyDescent="0.2">
      <c r="A40" s="44"/>
      <c r="B40" s="20" t="s">
        <v>61</v>
      </c>
      <c r="C40" s="98">
        <v>42.168674698795179</v>
      </c>
      <c r="D40" s="98">
        <v>37.815126050420169</v>
      </c>
      <c r="E40" s="99">
        <f t="shared" si="1"/>
        <v>-0.10324129651860736</v>
      </c>
    </row>
    <row r="41" spans="1:5" ht="15" customHeight="1" x14ac:dyDescent="0.2">
      <c r="A41" s="44"/>
      <c r="B41" s="20" t="s">
        <v>68</v>
      </c>
      <c r="C41" s="98">
        <v>47.663551401869157</v>
      </c>
      <c r="D41" s="98">
        <v>43.75</v>
      </c>
      <c r="E41" s="99">
        <f t="shared" si="1"/>
        <v>-8.2107843137254832E-2</v>
      </c>
    </row>
    <row r="42" spans="1:5" ht="15" customHeight="1" x14ac:dyDescent="0.2">
      <c r="A42" s="44"/>
      <c r="B42" s="20" t="s">
        <v>71</v>
      </c>
      <c r="C42" s="98">
        <v>45.058139534883722</v>
      </c>
      <c r="D42" s="98">
        <v>41.498559077809801</v>
      </c>
      <c r="E42" s="99">
        <f t="shared" si="1"/>
        <v>-7.8999721111834065E-2</v>
      </c>
    </row>
    <row r="43" spans="1:5" ht="15" customHeight="1" x14ac:dyDescent="0.2">
      <c r="A43" s="44"/>
      <c r="B43" s="20" t="s">
        <v>66</v>
      </c>
      <c r="C43" s="98">
        <v>34.362834155203736</v>
      </c>
      <c r="D43" s="98">
        <v>35.745333674252109</v>
      </c>
      <c r="E43" s="99">
        <f t="shared" si="1"/>
        <v>4.0232406698590406E-2</v>
      </c>
    </row>
    <row r="44" spans="1:5" ht="6" customHeight="1" x14ac:dyDescent="0.2">
      <c r="A44" s="44"/>
      <c r="B44" s="21"/>
      <c r="C44" s="25"/>
      <c r="D44" s="25"/>
      <c r="E44" s="25"/>
    </row>
    <row r="45" spans="1:5" ht="90.75" customHeight="1" x14ac:dyDescent="0.2">
      <c r="A45" s="44"/>
      <c r="B45" s="311" t="s">
        <v>276</v>
      </c>
      <c r="C45" s="311"/>
      <c r="D45" s="311"/>
      <c r="E45" s="311"/>
    </row>
    <row r="46" spans="1:5" ht="15" customHeight="1" x14ac:dyDescent="0.2">
      <c r="A46" s="44"/>
      <c r="B46" s="64"/>
    </row>
    <row r="47" spans="1:5" ht="46.5" customHeight="1" thickBot="1" x14ac:dyDescent="0.4">
      <c r="A47" s="44"/>
      <c r="B47" s="312" t="str">
        <f>CONCATENATE("Realización de actividades durante la estancia en Tenerife según mercado (% turistas)")</f>
        <v>Realización de actividades durante la estancia en Tenerife según mercado (% turistas)</v>
      </c>
      <c r="C47" s="312"/>
      <c r="D47" s="312"/>
      <c r="E47" s="312"/>
    </row>
    <row r="48" spans="1:5" ht="6" customHeight="1" x14ac:dyDescent="0.2">
      <c r="A48" s="44"/>
      <c r="B48" s="41"/>
      <c r="C48" s="42"/>
      <c r="D48" s="42"/>
      <c r="E48" s="42"/>
    </row>
    <row r="49" spans="1:5" ht="24" customHeight="1" x14ac:dyDescent="0.2">
      <c r="A49" s="44"/>
      <c r="B49" s="100"/>
      <c r="C49" s="104">
        <v>2007</v>
      </c>
      <c r="D49" s="104">
        <v>2008</v>
      </c>
      <c r="E49" s="103" t="s">
        <v>108</v>
      </c>
    </row>
    <row r="50" spans="1:5" ht="15" customHeight="1" x14ac:dyDescent="0.2">
      <c r="A50" s="44"/>
      <c r="B50" s="20" t="s">
        <v>65</v>
      </c>
      <c r="C50" s="98">
        <v>72.862453531598504</v>
      </c>
      <c r="D50" s="98">
        <v>75.01734906315059</v>
      </c>
      <c r="E50" s="99">
        <f t="shared" ref="E50:E65" si="2">IFERROR(D50/C50-1,"-")</f>
        <v>2.9574841734056667E-2</v>
      </c>
    </row>
    <row r="51" spans="1:5" ht="15" customHeight="1" x14ac:dyDescent="0.2">
      <c r="A51" s="44"/>
      <c r="B51" s="20" t="s">
        <v>72</v>
      </c>
      <c r="C51" s="98">
        <v>71.794871794871796</v>
      </c>
      <c r="D51" s="98">
        <v>72.727272727272734</v>
      </c>
      <c r="E51" s="99">
        <f t="shared" si="2"/>
        <v>1.2987012987013102E-2</v>
      </c>
    </row>
    <row r="52" spans="1:5" ht="15" customHeight="1" x14ac:dyDescent="0.2">
      <c r="A52" s="44"/>
      <c r="B52" s="20" t="s">
        <v>69</v>
      </c>
      <c r="C52" s="98">
        <v>69.230769230769198</v>
      </c>
      <c r="D52" s="98">
        <v>62.753036437246962</v>
      </c>
      <c r="E52" s="99">
        <f t="shared" si="2"/>
        <v>-9.3567251461987855E-2</v>
      </c>
    </row>
    <row r="53" spans="1:5" ht="15" customHeight="1" x14ac:dyDescent="0.2">
      <c r="A53" s="44"/>
      <c r="B53" s="20" t="s">
        <v>75</v>
      </c>
      <c r="C53" s="98" t="s">
        <v>208</v>
      </c>
      <c r="D53" s="98">
        <v>64.325481798715202</v>
      </c>
      <c r="E53" s="99" t="str">
        <f t="shared" si="2"/>
        <v>-</v>
      </c>
    </row>
    <row r="54" spans="1:5" ht="15" customHeight="1" x14ac:dyDescent="0.2">
      <c r="A54" s="44"/>
      <c r="B54" s="20" t="s">
        <v>74</v>
      </c>
      <c r="C54" s="98">
        <v>62.860892388451397</v>
      </c>
      <c r="D54" s="98">
        <v>63.138977635782744</v>
      </c>
      <c r="E54" s="99">
        <f t="shared" si="2"/>
        <v>4.4238195922021717E-3</v>
      </c>
    </row>
    <row r="55" spans="1:5" ht="15" customHeight="1" x14ac:dyDescent="0.2">
      <c r="A55" s="44"/>
      <c r="B55" s="20" t="s">
        <v>73</v>
      </c>
      <c r="C55" s="98">
        <v>53.8860103626943</v>
      </c>
      <c r="D55" s="98">
        <v>55.595667870036102</v>
      </c>
      <c r="E55" s="99">
        <f t="shared" si="2"/>
        <v>3.1727297972785395E-2</v>
      </c>
    </row>
    <row r="56" spans="1:5" ht="15" customHeight="1" x14ac:dyDescent="0.2">
      <c r="A56" s="44"/>
      <c r="B56" s="20" t="s">
        <v>64</v>
      </c>
      <c r="C56" s="98">
        <v>53.563636363636398</v>
      </c>
      <c r="D56" s="98">
        <v>54.581818181818178</v>
      </c>
      <c r="E56" s="99">
        <f t="shared" si="2"/>
        <v>1.9008825526136475E-2</v>
      </c>
    </row>
    <row r="57" spans="1:5" ht="15" customHeight="1" x14ac:dyDescent="0.2">
      <c r="A57" s="44"/>
      <c r="B57" s="20" t="s">
        <v>76</v>
      </c>
      <c r="C57" s="98">
        <v>49.816849816849803</v>
      </c>
      <c r="D57" s="98">
        <v>48.771929824561404</v>
      </c>
      <c r="E57" s="99">
        <f t="shared" si="2"/>
        <v>-2.0975232198142124E-2</v>
      </c>
    </row>
    <row r="58" spans="1:5" ht="15" customHeight="1" x14ac:dyDescent="0.2">
      <c r="A58" s="44"/>
      <c r="B58" s="20" t="s">
        <v>63</v>
      </c>
      <c r="C58" s="98">
        <v>49.709302325581397</v>
      </c>
      <c r="D58" s="98">
        <v>50.692520775623265</v>
      </c>
      <c r="E58" s="99">
        <f t="shared" si="2"/>
        <v>1.9779365310783836E-2</v>
      </c>
    </row>
    <row r="59" spans="1:5" ht="15" customHeight="1" x14ac:dyDescent="0.2">
      <c r="A59" s="44"/>
      <c r="B59" s="20" t="s">
        <v>67</v>
      </c>
      <c r="C59" s="98">
        <v>52.592592592592602</v>
      </c>
      <c r="D59" s="98">
        <v>53.225806451612904</v>
      </c>
      <c r="E59" s="99">
        <f t="shared" si="2"/>
        <v>1.2039981826442281E-2</v>
      </c>
    </row>
    <row r="60" spans="1:5" ht="15" customHeight="1" x14ac:dyDescent="0.2">
      <c r="A60" s="44"/>
      <c r="B60" s="20" t="s">
        <v>70</v>
      </c>
      <c r="C60" s="98">
        <v>87.162162162162204</v>
      </c>
      <c r="D60" s="98">
        <v>85.84905660377359</v>
      </c>
      <c r="E60" s="99">
        <f t="shared" si="2"/>
        <v>-1.5065087026474022E-2</v>
      </c>
    </row>
    <row r="61" spans="1:5" ht="15" customHeight="1" x14ac:dyDescent="0.2">
      <c r="A61" s="44"/>
      <c r="B61" s="20" t="s">
        <v>62</v>
      </c>
      <c r="C61" s="98">
        <v>54.054054054054099</v>
      </c>
      <c r="D61" s="98">
        <v>49.732620320855617</v>
      </c>
      <c r="E61" s="99">
        <f t="shared" si="2"/>
        <v>-7.9946524064171909E-2</v>
      </c>
    </row>
    <row r="62" spans="1:5" ht="15" customHeight="1" x14ac:dyDescent="0.2">
      <c r="A62" s="44"/>
      <c r="B62" s="20" t="s">
        <v>61</v>
      </c>
      <c r="C62" s="98" t="s">
        <v>208</v>
      </c>
      <c r="D62" s="98">
        <v>46.745562130177518</v>
      </c>
      <c r="E62" s="99" t="str">
        <f t="shared" si="2"/>
        <v>-</v>
      </c>
    </row>
    <row r="63" spans="1:5" ht="15" customHeight="1" x14ac:dyDescent="0.2">
      <c r="A63" s="44"/>
      <c r="B63" s="20" t="s">
        <v>71</v>
      </c>
      <c r="C63" s="98">
        <v>43.75</v>
      </c>
      <c r="D63" s="98">
        <v>48.458149779735685</v>
      </c>
      <c r="E63" s="99">
        <f t="shared" si="2"/>
        <v>0.10761485210824429</v>
      </c>
    </row>
    <row r="64" spans="1:5" ht="15" customHeight="1" x14ac:dyDescent="0.2">
      <c r="A64" s="44"/>
      <c r="B64" s="20" t="s">
        <v>68</v>
      </c>
      <c r="C64" s="98">
        <v>36.577181208053702</v>
      </c>
      <c r="D64" s="98">
        <v>42.249240121580549</v>
      </c>
      <c r="E64" s="99">
        <f t="shared" si="2"/>
        <v>0.15507096846155966</v>
      </c>
    </row>
    <row r="65" spans="1:5" ht="15" customHeight="1" x14ac:dyDescent="0.2">
      <c r="A65" s="44"/>
      <c r="B65" s="20" t="s">
        <v>66</v>
      </c>
      <c r="C65" s="98">
        <v>39.021535580524301</v>
      </c>
      <c r="D65" s="98">
        <v>38.269379345866597</v>
      </c>
      <c r="E65" s="99">
        <f t="shared" si="2"/>
        <v>-1.9275413524041496E-2</v>
      </c>
    </row>
    <row r="66" spans="1:5" ht="6" customHeight="1" x14ac:dyDescent="0.2">
      <c r="A66" s="44"/>
      <c r="B66" s="21"/>
      <c r="C66" s="25"/>
      <c r="D66" s="25"/>
      <c r="E66" s="25"/>
    </row>
    <row r="67" spans="1:5" ht="93.75" customHeight="1" x14ac:dyDescent="0.2">
      <c r="A67" s="44"/>
      <c r="B67" s="311" t="s">
        <v>276</v>
      </c>
      <c r="C67" s="311"/>
      <c r="D67" s="311"/>
      <c r="E67" s="311"/>
    </row>
    <row r="68" spans="1:5" ht="15" customHeight="1" x14ac:dyDescent="0.2">
      <c r="A68" s="44"/>
      <c r="B68" s="44"/>
    </row>
    <row r="69" spans="1:5" x14ac:dyDescent="0.2">
      <c r="A69" s="44"/>
      <c r="B69" s="44"/>
    </row>
    <row r="70" spans="1:5" x14ac:dyDescent="0.2">
      <c r="A70" s="44"/>
      <c r="B70" s="44"/>
    </row>
    <row r="71" spans="1:5" x14ac:dyDescent="0.2">
      <c r="A71" s="44"/>
      <c r="B71" s="44"/>
    </row>
    <row r="72" spans="1:5" x14ac:dyDescent="0.2">
      <c r="A72" s="44"/>
      <c r="B72" s="44"/>
    </row>
    <row r="73" spans="1:5" x14ac:dyDescent="0.2">
      <c r="A73" s="44"/>
      <c r="B73" s="44"/>
    </row>
    <row r="74" spans="1:5" x14ac:dyDescent="0.2">
      <c r="A74" s="44"/>
      <c r="B74" s="44"/>
    </row>
    <row r="84" spans="2:6" x14ac:dyDescent="0.2">
      <c r="B84" s="10"/>
      <c r="C84" s="10"/>
      <c r="D84" s="10"/>
      <c r="E84" s="10"/>
      <c r="F84" s="10"/>
    </row>
    <row r="85" spans="2:6" x14ac:dyDescent="0.2">
      <c r="B85" s="10"/>
      <c r="C85" s="10"/>
      <c r="D85" s="10"/>
      <c r="E85" s="10"/>
      <c r="F85" s="10"/>
    </row>
    <row r="86" spans="2:6" x14ac:dyDescent="0.2">
      <c r="B86" s="10"/>
      <c r="C86" s="10"/>
      <c r="D86" s="10"/>
      <c r="E86" s="10"/>
      <c r="F86" s="10"/>
    </row>
    <row r="87" spans="2:6" x14ac:dyDescent="0.2">
      <c r="B87" s="10"/>
      <c r="C87" s="10"/>
      <c r="D87" s="10"/>
      <c r="E87" s="10"/>
      <c r="F87" s="10"/>
    </row>
  </sheetData>
  <mergeCells count="6">
    <mergeCell ref="B67:E67"/>
    <mergeCell ref="B3:E3"/>
    <mergeCell ref="B23:E23"/>
    <mergeCell ref="B25:E25"/>
    <mergeCell ref="B45:E45"/>
    <mergeCell ref="B47:E47"/>
  </mergeCells>
  <conditionalFormatting sqref="B6:E21 B28:E43 B50:E65">
    <cfRule type="expression" dxfId="24" priority="5">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6" id="{2E469B26-DC2F-4336-9035-88607633A460}">
            <xm:f>$B6='[Plantilla Análisis de las Encuestas periodos 2016.xlsm]Edad (c)'!#REF!</xm:f>
            <x14:dxf>
              <font>
                <color theme="6"/>
              </font>
            </x14:dxf>
          </x14:cfRule>
          <xm:sqref>B6:E21</xm:sqref>
        </x14:conditionalFormatting>
        <x14:conditionalFormatting xmlns:xm="http://schemas.microsoft.com/office/excel/2006/main">
          <x14:cfRule type="expression" priority="4" id="{349601E7-C5D8-4165-BB80-702F9570DD52}">
            <xm:f>$B28='[Plantilla Análisis de las Encuestas periodos 2016.xlsm]Edad (c)'!#REF!</xm:f>
            <x14:dxf>
              <font>
                <color theme="6"/>
              </font>
            </x14:dxf>
          </x14:cfRule>
          <xm:sqref>B28:E43</xm:sqref>
        </x14:conditionalFormatting>
        <x14:conditionalFormatting xmlns:xm="http://schemas.microsoft.com/office/excel/2006/main">
          <x14:cfRule type="expression" priority="2" id="{AD69739A-2FFD-4A69-B547-64CD6D9608CA}">
            <xm:f>$B50='[Plantilla Análisis de las Encuestas periodos 2016.xlsm]Edad (c)'!#REF!</xm:f>
            <x14:dxf>
              <font>
                <color theme="6"/>
              </font>
            </x14:dxf>
          </x14:cfRule>
          <xm:sqref>B50:E65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pageSetUpPr fitToPage="1"/>
  </sheetPr>
  <dimension ref="A1:Q135"/>
  <sheetViews>
    <sheetView showGridLines="0" zoomScaleNormal="100" workbookViewId="0"/>
  </sheetViews>
  <sheetFormatPr baseColWidth="10" defaultColWidth="9.42578125" defaultRowHeight="12.75" x14ac:dyDescent="0.2"/>
  <cols>
    <col min="1" max="1" width="16.28515625" customWidth="1"/>
    <col min="2" max="2" width="32.85546875" customWidth="1"/>
    <col min="3" max="7" width="10.5703125" customWidth="1"/>
    <col min="8" max="9" width="7.7109375" customWidth="1"/>
    <col min="10" max="10" width="10.85546875" bestFit="1" customWidth="1"/>
  </cols>
  <sheetData>
    <row r="1" spans="1:17" x14ac:dyDescent="0.2">
      <c r="A1" s="10"/>
    </row>
    <row r="2" spans="1:17" ht="77.25" customHeight="1" x14ac:dyDescent="0.2"/>
    <row r="3" spans="1:17" ht="67.5" customHeight="1" thickBot="1" x14ac:dyDescent="0.4">
      <c r="B3" s="312" t="s">
        <v>625</v>
      </c>
      <c r="C3" s="312"/>
      <c r="D3" s="312"/>
      <c r="E3" s="312"/>
      <c r="F3" s="312"/>
      <c r="G3" s="312"/>
    </row>
    <row r="4" spans="1:17" ht="6" customHeight="1" x14ac:dyDescent="0.2">
      <c r="B4" s="41"/>
      <c r="C4" s="42"/>
      <c r="D4" s="42"/>
      <c r="E4" s="42"/>
      <c r="F4" s="43"/>
      <c r="G4" s="43"/>
    </row>
    <row r="5" spans="1:17" s="11" customFormat="1" ht="46.5" customHeight="1" x14ac:dyDescent="0.2">
      <c r="A5"/>
      <c r="B5" s="100"/>
      <c r="C5" s="102">
        <v>2013</v>
      </c>
      <c r="D5" s="102">
        <v>2014</v>
      </c>
      <c r="E5" s="102">
        <v>2015</v>
      </c>
      <c r="F5" s="103" t="s">
        <v>214</v>
      </c>
      <c r="G5" s="103" t="s">
        <v>593</v>
      </c>
    </row>
    <row r="6" spans="1:17" ht="15" customHeight="1" x14ac:dyDescent="0.2">
      <c r="B6" s="165" t="s">
        <v>295</v>
      </c>
      <c r="C6" s="141">
        <f>IF((IF(C7="-",0,C7)+IF(C8="-",0,C8))=0,"-",IF(C7="-",0,C7)+IF(C8="-",0,C8))</f>
        <v>7.081818181818182</v>
      </c>
      <c r="D6" s="141">
        <f>IF((IF(D7="-",0,D7)+IF(D8="-",0,D8))=0,"-",IF(D7="-",0,D7)+IF(D8="-",0,D8))</f>
        <v>15.572727272727272</v>
      </c>
      <c r="E6" s="141">
        <f>IF((IF(E7="-",0,E7)+IF(E8="-",0,E8))=0,"-",IF(E7="-",0,E7)+IF(E8="-",0,E8))</f>
        <v>17.781818181818181</v>
      </c>
      <c r="F6" s="142">
        <f>IFERROR(D6/C6-1,"-")</f>
        <v>1.1989730423620024</v>
      </c>
      <c r="G6" s="142">
        <f t="shared" ref="F6:G31" si="0">IFERROR(E6/D6-1,"-")</f>
        <v>0.14185639229422065</v>
      </c>
      <c r="J6" s="20"/>
      <c r="K6" s="20"/>
      <c r="L6" s="20"/>
      <c r="M6" s="20"/>
      <c r="N6" s="20"/>
      <c r="O6" s="20"/>
      <c r="P6" s="20"/>
      <c r="Q6" s="21"/>
    </row>
    <row r="7" spans="1:17" ht="15" customHeight="1" x14ac:dyDescent="0.2">
      <c r="B7" s="132" t="s">
        <v>296</v>
      </c>
      <c r="C7" s="98">
        <v>7.081818181818182</v>
      </c>
      <c r="D7" s="98">
        <v>15.572727272727272</v>
      </c>
      <c r="E7" s="98">
        <v>17.781818181818181</v>
      </c>
      <c r="F7" s="142">
        <f t="shared" si="0"/>
        <v>1.1989730423620024</v>
      </c>
      <c r="G7" s="142">
        <f t="shared" si="0"/>
        <v>0.14185639229422065</v>
      </c>
      <c r="J7" s="20"/>
      <c r="K7" s="20"/>
      <c r="L7" s="20"/>
      <c r="M7" s="20"/>
      <c r="N7" s="20"/>
      <c r="O7" s="20"/>
      <c r="P7" s="20"/>
      <c r="Q7" s="21"/>
    </row>
    <row r="8" spans="1:17" ht="15" customHeight="1" x14ac:dyDescent="0.2">
      <c r="B8" s="132" t="s">
        <v>297</v>
      </c>
      <c r="C8" s="98" t="s">
        <v>208</v>
      </c>
      <c r="D8" s="98" t="s">
        <v>208</v>
      </c>
      <c r="E8" s="98" t="s">
        <v>208</v>
      </c>
      <c r="F8" s="142" t="str">
        <f t="shared" si="0"/>
        <v>-</v>
      </c>
      <c r="G8" s="142" t="str">
        <f t="shared" si="0"/>
        <v>-</v>
      </c>
      <c r="J8" s="20"/>
      <c r="K8" s="20"/>
      <c r="L8" s="20"/>
      <c r="M8" s="20"/>
      <c r="N8" s="20"/>
      <c r="O8" s="20"/>
      <c r="P8" s="20"/>
      <c r="Q8" s="21"/>
    </row>
    <row r="9" spans="1:17" ht="15" customHeight="1" x14ac:dyDescent="0.2">
      <c r="B9" s="165" t="s">
        <v>191</v>
      </c>
      <c r="C9" s="141">
        <v>7.627272727272727</v>
      </c>
      <c r="D9" s="141">
        <v>13</v>
      </c>
      <c r="E9" s="141">
        <v>13.381818181818181</v>
      </c>
      <c r="F9" s="142">
        <f>IFERROR(D9/C9-1,"-")</f>
        <v>0.70441001191895114</v>
      </c>
      <c r="G9" s="142">
        <f>IFERROR(E9/D9-1,"-")</f>
        <v>2.9370629370629286E-2</v>
      </c>
      <c r="J9" s="20"/>
      <c r="K9" s="20"/>
      <c r="L9" s="20"/>
      <c r="M9" s="20"/>
      <c r="N9" s="20"/>
      <c r="O9" s="20"/>
      <c r="P9" s="20"/>
      <c r="Q9" s="21"/>
    </row>
    <row r="10" spans="1:17" ht="15" customHeight="1" x14ac:dyDescent="0.2">
      <c r="B10" s="165" t="s">
        <v>301</v>
      </c>
      <c r="C10" s="141">
        <f>IF((IF(C11="-",0,C11)+IF(C12="-",0,C12)+IF(C13="-",0,C13)+IF(C14="-",0,C14))=0,"-",IF(C11="-",0,C11)+IF(C12="-",0,C12)+IF(C13="-",0,C13)+IF(C14="-",0,C14))</f>
        <v>3.9909090909090907</v>
      </c>
      <c r="D10" s="141">
        <f>IF((IF(D11="-",0,D11)+IF(D12="-",0,D12)+IF(D13="-",0,D13)+IF(D14="-",0,D14))=0,"-",IF(D11="-",0,D11)+IF(D12="-",0,D12)+IF(D13="-",0,D13)+IF(D14="-",0,D14))</f>
        <v>7.9363636363636365</v>
      </c>
      <c r="E10" s="141">
        <f>IF((IF(E11="-",0,E11)+IF(E12="-",0,E12)+IF(E13="-",0,E13)+IF(E14="-",0,E14))=0,"-",IF(E11="-",0,E11)+IF(E12="-",0,E12)+IF(E13="-",0,E13)+IF(E14="-",0,E14))</f>
        <v>8.9727272727272727</v>
      </c>
      <c r="F10" s="142">
        <f t="shared" si="0"/>
        <v>0.98861047835990901</v>
      </c>
      <c r="G10" s="142">
        <f t="shared" si="0"/>
        <v>0.13058419243986252</v>
      </c>
      <c r="J10" s="20"/>
      <c r="K10" s="20"/>
      <c r="L10" s="20"/>
      <c r="M10" s="20"/>
      <c r="N10" s="20"/>
      <c r="O10" s="20"/>
      <c r="P10" s="20"/>
      <c r="Q10" s="21"/>
    </row>
    <row r="11" spans="1:17" ht="15" customHeight="1" x14ac:dyDescent="0.2">
      <c r="B11" s="132" t="s">
        <v>302</v>
      </c>
      <c r="C11" s="98">
        <v>1.9181818181818182</v>
      </c>
      <c r="D11" s="98">
        <v>4.6909090909090905</v>
      </c>
      <c r="E11" s="98">
        <v>3.8272727272727272</v>
      </c>
      <c r="F11" s="142">
        <f t="shared" si="0"/>
        <v>1.4454976303317535</v>
      </c>
      <c r="G11" s="142">
        <f t="shared" si="0"/>
        <v>-0.18410852713178294</v>
      </c>
      <c r="J11" s="20"/>
      <c r="K11" s="20"/>
      <c r="L11" s="20"/>
      <c r="M11" s="20"/>
      <c r="N11" s="20"/>
      <c r="O11" s="20"/>
      <c r="P11" s="20"/>
      <c r="Q11" s="21"/>
    </row>
    <row r="12" spans="1:17" ht="15" customHeight="1" x14ac:dyDescent="0.2">
      <c r="B12" s="132" t="s">
        <v>303</v>
      </c>
      <c r="C12" s="98">
        <v>1.2727272727272727</v>
      </c>
      <c r="D12" s="98">
        <v>1.8454545454545455</v>
      </c>
      <c r="E12" s="98">
        <v>1.8090909090909091</v>
      </c>
      <c r="F12" s="142">
        <f t="shared" si="0"/>
        <v>0.44999999999999996</v>
      </c>
      <c r="G12" s="142">
        <f t="shared" si="0"/>
        <v>-1.9704433497536922E-2</v>
      </c>
      <c r="J12" s="20"/>
      <c r="K12" s="20"/>
      <c r="L12" s="20"/>
      <c r="M12" s="20"/>
      <c r="N12" s="20"/>
      <c r="O12" s="20"/>
      <c r="P12" s="20"/>
      <c r="Q12" s="21"/>
    </row>
    <row r="13" spans="1:17" ht="15" customHeight="1" x14ac:dyDescent="0.2">
      <c r="B13" s="132" t="s">
        <v>304</v>
      </c>
      <c r="C13" s="98">
        <v>0.78181818181818186</v>
      </c>
      <c r="D13" s="98">
        <v>1.3545454545454545</v>
      </c>
      <c r="E13" s="98">
        <v>3.2</v>
      </c>
      <c r="F13" s="142">
        <f t="shared" si="0"/>
        <v>0.73255813953488347</v>
      </c>
      <c r="G13" s="142">
        <f t="shared" si="0"/>
        <v>1.3624161073825505</v>
      </c>
      <c r="J13" s="20"/>
      <c r="K13" s="20"/>
      <c r="L13" s="20"/>
      <c r="M13" s="20"/>
      <c r="N13" s="20"/>
      <c r="O13" s="20"/>
      <c r="P13" s="20"/>
      <c r="Q13" s="21"/>
    </row>
    <row r="14" spans="1:17" ht="15" customHeight="1" x14ac:dyDescent="0.2">
      <c r="B14" s="132" t="s">
        <v>305</v>
      </c>
      <c r="C14" s="98">
        <v>1.8181818181818181E-2</v>
      </c>
      <c r="D14" s="98">
        <v>4.5454545454545456E-2</v>
      </c>
      <c r="E14" s="98">
        <v>0.13636363636363638</v>
      </c>
      <c r="F14" s="142">
        <f t="shared" si="0"/>
        <v>1.5</v>
      </c>
      <c r="G14" s="142">
        <f t="shared" si="0"/>
        <v>2.0000000000000004</v>
      </c>
      <c r="J14" s="20"/>
      <c r="K14" s="20"/>
      <c r="L14" s="20"/>
      <c r="M14" s="20"/>
      <c r="N14" s="20"/>
      <c r="O14" s="20"/>
      <c r="P14" s="20"/>
      <c r="Q14" s="21"/>
    </row>
    <row r="15" spans="1:17" ht="15" customHeight="1" x14ac:dyDescent="0.2">
      <c r="B15" s="165" t="s">
        <v>298</v>
      </c>
      <c r="C15" s="141">
        <f>IF((IF(C16="-",0,C16)+IF(C17="-",0,C17))=0,"-",IF(C16="-",0,C16)+IF(C17="-",0,C17))</f>
        <v>4.4727272727272727</v>
      </c>
      <c r="D15" s="141">
        <f>IF((IF(D16="-",0,D16)+IF(D17="-",0,D17))=0,"-",IF(D16="-",0,D16)+IF(D17="-",0,D17))</f>
        <v>9.7727272727272734</v>
      </c>
      <c r="E15" s="141">
        <f>IF((IF(E16="-",0,E16)+IF(E17="-",0,E17))=0,"-",IF(E16="-",0,E16)+IF(E17="-",0,E17))</f>
        <v>8.3181818181818183</v>
      </c>
      <c r="F15" s="142">
        <f t="shared" ref="F15:G18" si="1">IFERROR(D15/C15-1,"-")</f>
        <v>1.184959349593496</v>
      </c>
      <c r="G15" s="142">
        <f t="shared" si="1"/>
        <v>-0.14883720930232558</v>
      </c>
      <c r="J15" s="20"/>
      <c r="K15" s="20"/>
      <c r="L15" s="20"/>
      <c r="M15" s="20"/>
      <c r="N15" s="20"/>
      <c r="O15" s="20"/>
      <c r="P15" s="20"/>
      <c r="Q15" s="21"/>
    </row>
    <row r="16" spans="1:17" ht="15" customHeight="1" x14ac:dyDescent="0.2">
      <c r="B16" s="132" t="s">
        <v>299</v>
      </c>
      <c r="C16" s="98">
        <v>3.7</v>
      </c>
      <c r="D16" s="98">
        <v>7.6545454545454543</v>
      </c>
      <c r="E16" s="98">
        <v>7.1090909090909093</v>
      </c>
      <c r="F16" s="142">
        <f t="shared" si="1"/>
        <v>1.0687960687960687</v>
      </c>
      <c r="G16" s="142">
        <f t="shared" si="1"/>
        <v>-7.1258907363420332E-2</v>
      </c>
      <c r="J16" s="20"/>
      <c r="K16" s="20"/>
      <c r="L16" s="20"/>
      <c r="M16" s="20"/>
      <c r="N16" s="20"/>
      <c r="O16" s="20"/>
      <c r="P16" s="20"/>
      <c r="Q16" s="21"/>
    </row>
    <row r="17" spans="2:17" ht="15" customHeight="1" x14ac:dyDescent="0.2">
      <c r="B17" s="132" t="s">
        <v>300</v>
      </c>
      <c r="C17" s="98">
        <v>0.77272727272727271</v>
      </c>
      <c r="D17" s="98">
        <v>2.1181818181818182</v>
      </c>
      <c r="E17" s="98">
        <v>1.2090909090909092</v>
      </c>
      <c r="F17" s="142">
        <f t="shared" si="1"/>
        <v>1.7411764705882353</v>
      </c>
      <c r="G17" s="142">
        <f t="shared" si="1"/>
        <v>-0.42918454935622308</v>
      </c>
      <c r="J17" s="20"/>
      <c r="K17" s="20"/>
      <c r="L17" s="20"/>
      <c r="M17" s="20"/>
      <c r="N17" s="20"/>
      <c r="O17" s="20"/>
      <c r="P17" s="20"/>
      <c r="Q17" s="21"/>
    </row>
    <row r="18" spans="2:17" ht="15" customHeight="1" x14ac:dyDescent="0.2">
      <c r="B18" s="165" t="s">
        <v>310</v>
      </c>
      <c r="C18" s="141">
        <v>1.9636363636363636</v>
      </c>
      <c r="D18" s="141">
        <v>3.1545454545454548</v>
      </c>
      <c r="E18" s="141">
        <v>4.0090909090909097</v>
      </c>
      <c r="F18" s="142">
        <f t="shared" si="1"/>
        <v>0.60648148148148162</v>
      </c>
      <c r="G18" s="142">
        <f t="shared" si="1"/>
        <v>0.27089337175792516</v>
      </c>
      <c r="J18" s="20"/>
      <c r="K18" s="20"/>
      <c r="L18" s="20"/>
      <c r="M18" s="20"/>
      <c r="N18" s="20"/>
      <c r="O18" s="20"/>
      <c r="P18" s="20"/>
      <c r="Q18" s="21"/>
    </row>
    <row r="19" spans="2:17" ht="15" customHeight="1" x14ac:dyDescent="0.2">
      <c r="B19" s="165" t="s">
        <v>306</v>
      </c>
      <c r="C19" s="141">
        <f>IF((IF(C20="-",0,C20)+IF(C21="-",0,C21)+IF(C22="-",0,C22))=0,"-",IF(C20="-",0,C20)+IF(C21="-",0,C21)+IF(C22="-",0,C22))</f>
        <v>2.2000000000000002</v>
      </c>
      <c r="D19" s="141">
        <f>IF((IF(D20="-",0,D20)+IF(D21="-",0,D21)+IF(D22="-",0,D22))=0,"-",IF(D20="-",0,D20)+IF(D21="-",0,D21)+IF(D22="-",0,D22))</f>
        <v>3.9363636363636365</v>
      </c>
      <c r="E19" s="141">
        <f>IF((IF(E20="-",0,E20)+IF(E21="-",0,E21)+IF(E22="-",0,E22))=0,"-",IF(E20="-",0,E20)+IF(E21="-",0,E21)+IF(E22="-",0,E22))</f>
        <v>3.8272727272727276</v>
      </c>
      <c r="F19" s="142">
        <f t="shared" si="0"/>
        <v>0.78925619834710736</v>
      </c>
      <c r="G19" s="142">
        <f t="shared" si="0"/>
        <v>-2.7713625866050751E-2</v>
      </c>
      <c r="J19" s="20"/>
      <c r="K19" s="20"/>
      <c r="L19" s="20"/>
      <c r="M19" s="20"/>
      <c r="N19" s="20"/>
      <c r="O19" s="20"/>
      <c r="P19" s="20"/>
      <c r="Q19" s="21"/>
    </row>
    <row r="20" spans="2:17" ht="15" customHeight="1" x14ac:dyDescent="0.2">
      <c r="B20" s="132" t="s">
        <v>307</v>
      </c>
      <c r="C20" s="98">
        <v>1.1909090909090909</v>
      </c>
      <c r="D20" s="98">
        <v>1.9818181818181819</v>
      </c>
      <c r="E20" s="98">
        <v>1.8454545454545457</v>
      </c>
      <c r="F20" s="142">
        <f t="shared" si="0"/>
        <v>0.66412213740458026</v>
      </c>
      <c r="G20" s="142">
        <f t="shared" si="0"/>
        <v>-6.8807339449541205E-2</v>
      </c>
      <c r="J20" s="20"/>
      <c r="K20" s="20"/>
      <c r="L20" s="20"/>
      <c r="M20" s="20"/>
      <c r="N20" s="20"/>
      <c r="O20" s="20"/>
      <c r="P20" s="20"/>
      <c r="Q20" s="21"/>
    </row>
    <row r="21" spans="2:17" ht="15" customHeight="1" x14ac:dyDescent="0.2">
      <c r="B21" s="132" t="s">
        <v>308</v>
      </c>
      <c r="C21" s="98">
        <v>0.47272727272727272</v>
      </c>
      <c r="D21" s="98">
        <v>1.4</v>
      </c>
      <c r="E21" s="98">
        <v>1.5272727272727273</v>
      </c>
      <c r="F21" s="142">
        <f t="shared" si="0"/>
        <v>1.9615384615384612</v>
      </c>
      <c r="G21" s="142">
        <f t="shared" si="0"/>
        <v>9.090909090909105E-2</v>
      </c>
      <c r="J21" s="20"/>
      <c r="K21" s="20"/>
      <c r="L21" s="20"/>
      <c r="M21" s="20"/>
      <c r="N21" s="20"/>
      <c r="O21" s="20"/>
      <c r="P21" s="20"/>
      <c r="Q21" s="21"/>
    </row>
    <row r="22" spans="2:17" ht="15" customHeight="1" x14ac:dyDescent="0.2">
      <c r="B22" s="132" t="s">
        <v>309</v>
      </c>
      <c r="C22" s="98">
        <v>0.53636363636363638</v>
      </c>
      <c r="D22" s="98">
        <v>0.55454545454545456</v>
      </c>
      <c r="E22" s="98">
        <v>0.45454545454545453</v>
      </c>
      <c r="F22" s="142">
        <f t="shared" si="0"/>
        <v>3.3898305084745672E-2</v>
      </c>
      <c r="G22" s="142">
        <f t="shared" si="0"/>
        <v>-0.18032786885245911</v>
      </c>
      <c r="J22" s="20"/>
      <c r="K22" s="20"/>
      <c r="L22" s="20"/>
      <c r="M22" s="20"/>
      <c r="N22" s="20"/>
      <c r="O22" s="20"/>
      <c r="P22" s="20"/>
      <c r="Q22" s="21"/>
    </row>
    <row r="23" spans="2:17" ht="15" customHeight="1" x14ac:dyDescent="0.2">
      <c r="B23" s="165" t="s">
        <v>311</v>
      </c>
      <c r="C23" s="141">
        <v>1.5272727272727273</v>
      </c>
      <c r="D23" s="141">
        <v>2.7454545454545456</v>
      </c>
      <c r="E23" s="141">
        <v>2.9636363636363638</v>
      </c>
      <c r="F23" s="142">
        <f t="shared" si="0"/>
        <v>0.79761904761904767</v>
      </c>
      <c r="G23" s="142">
        <f t="shared" si="0"/>
        <v>7.9470198675496651E-2</v>
      </c>
      <c r="J23" s="20"/>
      <c r="K23" s="20"/>
      <c r="L23" s="20"/>
      <c r="M23" s="20"/>
      <c r="N23" s="20"/>
      <c r="O23" s="20"/>
      <c r="P23" s="20"/>
      <c r="Q23" s="21"/>
    </row>
    <row r="24" spans="2:17" ht="15" customHeight="1" x14ac:dyDescent="0.2">
      <c r="B24" s="165" t="s">
        <v>312</v>
      </c>
      <c r="C24" s="141">
        <f>IF((IF(C25="-",0,C25)+IF(C26="-",0,C26))=0,"-",IF(C25="-",0,C25)+IF(C26="-",0,C26))</f>
        <v>0.79090909090909089</v>
      </c>
      <c r="D24" s="141">
        <f>IF((IF(D25="-",0,D25)+IF(D26="-",0,D26))=0,"-",IF(D25="-",0,D25)+IF(D26="-",0,D26))</f>
        <v>2.0727272727272728</v>
      </c>
      <c r="E24" s="141">
        <f>IF((IF(E25="-",0,E25)+IF(E26="-",0,E26))=0,"-",IF(E25="-",0,E25)+IF(E26="-",0,E26))</f>
        <v>2.1545454545454543</v>
      </c>
      <c r="F24" s="142">
        <f t="shared" si="0"/>
        <v>1.6206896551724137</v>
      </c>
      <c r="G24" s="142">
        <f t="shared" si="0"/>
        <v>3.9473684210526105E-2</v>
      </c>
      <c r="J24" s="20"/>
      <c r="K24" s="20"/>
      <c r="L24" s="20"/>
      <c r="M24" s="20"/>
      <c r="N24" s="20"/>
      <c r="O24" s="20"/>
      <c r="P24" s="20"/>
      <c r="Q24" s="21"/>
    </row>
    <row r="25" spans="2:17" ht="15" customHeight="1" x14ac:dyDescent="0.2">
      <c r="B25" s="132" t="s">
        <v>313</v>
      </c>
      <c r="C25" s="98">
        <v>0.79090909090909089</v>
      </c>
      <c r="D25" s="98">
        <v>2.0727272727272728</v>
      </c>
      <c r="E25" s="98">
        <v>2.1545454545454543</v>
      </c>
      <c r="F25" s="142">
        <f t="shared" si="0"/>
        <v>1.6206896551724137</v>
      </c>
      <c r="G25" s="142">
        <f t="shared" si="0"/>
        <v>3.9473684210526105E-2</v>
      </c>
      <c r="J25" s="20"/>
      <c r="K25" s="20"/>
      <c r="L25" s="20"/>
      <c r="M25" s="20"/>
      <c r="N25" s="20"/>
      <c r="O25" s="20"/>
      <c r="P25" s="20"/>
      <c r="Q25" s="21"/>
    </row>
    <row r="26" spans="2:17" ht="15" customHeight="1" x14ac:dyDescent="0.2">
      <c r="B26" s="132" t="s">
        <v>314</v>
      </c>
      <c r="C26" s="98" t="s">
        <v>208</v>
      </c>
      <c r="D26" s="98" t="s">
        <v>208</v>
      </c>
      <c r="E26" s="98" t="s">
        <v>208</v>
      </c>
      <c r="F26" s="142" t="str">
        <f t="shared" si="0"/>
        <v>-</v>
      </c>
      <c r="G26" s="142" t="str">
        <f t="shared" si="0"/>
        <v>-</v>
      </c>
      <c r="J26" s="20"/>
      <c r="K26" s="20"/>
      <c r="L26" s="20"/>
      <c r="M26" s="20"/>
      <c r="N26" s="20"/>
      <c r="O26" s="20"/>
      <c r="P26" s="20"/>
      <c r="Q26" s="21"/>
    </row>
    <row r="27" spans="2:17" ht="15" customHeight="1" x14ac:dyDescent="0.2">
      <c r="B27" s="165" t="s">
        <v>315</v>
      </c>
      <c r="C27" s="141">
        <v>0.14545454545454545</v>
      </c>
      <c r="D27" s="141">
        <v>0.20909090909090908</v>
      </c>
      <c r="E27" s="141">
        <v>0.46363636363636362</v>
      </c>
      <c r="F27" s="142">
        <f t="shared" si="0"/>
        <v>0.4375</v>
      </c>
      <c r="G27" s="142">
        <f t="shared" si="0"/>
        <v>1.2173913043478262</v>
      </c>
      <c r="J27" s="20"/>
      <c r="K27" s="20"/>
      <c r="L27" s="20"/>
      <c r="M27" s="20"/>
      <c r="N27" s="20"/>
      <c r="O27" s="20"/>
      <c r="P27" s="20"/>
      <c r="Q27" s="21"/>
    </row>
    <row r="28" spans="2:17" ht="15" customHeight="1" x14ac:dyDescent="0.2">
      <c r="B28" s="165" t="s">
        <v>317</v>
      </c>
      <c r="C28" s="141">
        <v>1.8181818181818181E-2</v>
      </c>
      <c r="D28" s="141">
        <v>6.363636363636363E-2</v>
      </c>
      <c r="E28" s="141">
        <v>0.2</v>
      </c>
      <c r="F28" s="142">
        <f>IFERROR(D28/C28-1,"-")</f>
        <v>2.5</v>
      </c>
      <c r="G28" s="142">
        <f>IFERROR(E28/D28-1,"-")</f>
        <v>2.1428571428571432</v>
      </c>
      <c r="J28" s="20"/>
      <c r="K28" s="20"/>
      <c r="L28" s="20"/>
      <c r="M28" s="20"/>
      <c r="N28" s="20"/>
      <c r="O28" s="20"/>
      <c r="P28" s="20"/>
      <c r="Q28" s="21"/>
    </row>
    <row r="29" spans="2:17" ht="15" customHeight="1" x14ac:dyDescent="0.2">
      <c r="B29" s="165" t="s">
        <v>316</v>
      </c>
      <c r="C29" s="141">
        <v>3.6363636363636362E-2</v>
      </c>
      <c r="D29" s="141">
        <v>9.0909090909090905E-3</v>
      </c>
      <c r="E29" s="141">
        <v>4.5454545454545456E-2</v>
      </c>
      <c r="F29" s="142">
        <f t="shared" si="0"/>
        <v>-0.75</v>
      </c>
      <c r="G29" s="142">
        <f t="shared" si="0"/>
        <v>4</v>
      </c>
      <c r="J29" s="20"/>
      <c r="K29" s="20"/>
      <c r="L29" s="20"/>
      <c r="M29" s="20"/>
      <c r="N29" s="20"/>
      <c r="O29" s="20"/>
      <c r="P29" s="20"/>
      <c r="Q29" s="21"/>
    </row>
    <row r="30" spans="2:17" ht="15" customHeight="1" x14ac:dyDescent="0.2">
      <c r="B30" s="165" t="s">
        <v>318</v>
      </c>
      <c r="C30" s="141">
        <v>1.8181818181818181E-2</v>
      </c>
      <c r="D30" s="141" t="s">
        <v>208</v>
      </c>
      <c r="E30" s="141" t="s">
        <v>208</v>
      </c>
      <c r="F30" s="142" t="str">
        <f t="shared" si="0"/>
        <v>-</v>
      </c>
      <c r="G30" s="142" t="str">
        <f t="shared" si="0"/>
        <v>-</v>
      </c>
      <c r="J30" s="20"/>
      <c r="K30" s="20"/>
      <c r="L30" s="20"/>
      <c r="M30" s="20"/>
      <c r="N30" s="20"/>
      <c r="O30" s="20"/>
      <c r="P30" s="20"/>
      <c r="Q30" s="21"/>
    </row>
    <row r="31" spans="2:17" ht="15" customHeight="1" x14ac:dyDescent="0.2">
      <c r="B31" s="165" t="s">
        <v>319</v>
      </c>
      <c r="C31" s="141" t="s">
        <v>208</v>
      </c>
      <c r="D31" s="141" t="s">
        <v>208</v>
      </c>
      <c r="E31" s="141" t="s">
        <v>208</v>
      </c>
      <c r="F31" s="142" t="str">
        <f t="shared" si="0"/>
        <v>-</v>
      </c>
      <c r="G31" s="142" t="str">
        <f t="shared" si="0"/>
        <v>-</v>
      </c>
      <c r="J31" s="20"/>
      <c r="K31" s="20"/>
      <c r="L31" s="20"/>
      <c r="M31" s="20"/>
      <c r="N31" s="20"/>
      <c r="O31" s="20"/>
      <c r="P31" s="20"/>
      <c r="Q31" s="21"/>
    </row>
    <row r="32" spans="2:17" ht="6" customHeight="1" x14ac:dyDescent="0.2">
      <c r="B32" s="21"/>
      <c r="C32" s="25"/>
      <c r="D32" s="25"/>
      <c r="E32" s="25"/>
      <c r="F32" s="27"/>
      <c r="G32" s="27"/>
    </row>
    <row r="33" spans="1:17" ht="13.5" customHeight="1" x14ac:dyDescent="0.2">
      <c r="B33" s="311" t="s">
        <v>59</v>
      </c>
      <c r="C33" s="311"/>
      <c r="D33" s="311"/>
      <c r="E33" s="311"/>
      <c r="F33" s="311"/>
      <c r="G33" s="311"/>
    </row>
    <row r="37" spans="1:17" x14ac:dyDescent="0.2">
      <c r="A37" s="165"/>
    </row>
    <row r="38" spans="1:17" x14ac:dyDescent="0.2">
      <c r="A38" s="165"/>
    </row>
    <row r="39" spans="1:17" ht="67.5" customHeight="1" thickBot="1" x14ac:dyDescent="0.4">
      <c r="B39" s="312" t="s">
        <v>626</v>
      </c>
      <c r="C39" s="312"/>
      <c r="D39" s="312"/>
      <c r="E39" s="312"/>
      <c r="F39" s="312"/>
      <c r="G39" s="312"/>
    </row>
    <row r="40" spans="1:17" ht="6" customHeight="1" x14ac:dyDescent="0.2">
      <c r="B40" s="41"/>
      <c r="C40" s="42"/>
      <c r="D40" s="42"/>
      <c r="E40" s="42"/>
      <c r="F40" s="43"/>
      <c r="G40" s="43"/>
    </row>
    <row r="41" spans="1:17" s="11" customFormat="1" ht="43.5" customHeight="1" x14ac:dyDescent="0.2">
      <c r="A41"/>
      <c r="B41" s="100"/>
      <c r="C41" s="102">
        <v>2013</v>
      </c>
      <c r="D41" s="102">
        <v>2014</v>
      </c>
      <c r="E41" s="102">
        <v>2015</v>
      </c>
      <c r="F41" s="103" t="s">
        <v>214</v>
      </c>
      <c r="G41" s="103" t="s">
        <v>593</v>
      </c>
    </row>
    <row r="42" spans="1:17" ht="15" customHeight="1" x14ac:dyDescent="0.2">
      <c r="B42" s="165" t="s">
        <v>295</v>
      </c>
      <c r="C42" s="141">
        <f>IF((IF(C43="-",0,C43)+IF(C44="-",0,C44))=0,"-",IF(C43="-",0,C43)+IF(C44="-",0,C44))</f>
        <v>23.70663420572124</v>
      </c>
      <c r="D42" s="141">
        <f>IF((IF(D43="-",0,D43)+IF(D44="-",0,D44))=0,"-",IF(D43="-",0,D43)+IF(D44="-",0,D44))</f>
        <v>26.632462686567163</v>
      </c>
      <c r="E42" s="141">
        <f>IF((IF(E43="-",0,E43)+IF(E44="-",0,E44))=0,"-",IF(E43="-",0,E43)+IF(E44="-",0,E44))</f>
        <v>28.625786623737742</v>
      </c>
      <c r="F42" s="142">
        <f t="shared" ref="F42:G67" si="2">IFERROR(D42/C42-1,"-")</f>
        <v>0.12341813078382158</v>
      </c>
      <c r="G42" s="142">
        <f t="shared" si="2"/>
        <v>7.4845648358909278E-2</v>
      </c>
      <c r="J42" s="20"/>
      <c r="K42" s="20"/>
      <c r="L42" s="20"/>
      <c r="M42" s="20"/>
      <c r="N42" s="20"/>
      <c r="O42" s="20"/>
      <c r="P42" s="20"/>
      <c r="Q42" s="21"/>
    </row>
    <row r="43" spans="1:17" ht="15" customHeight="1" x14ac:dyDescent="0.2">
      <c r="B43" s="132" t="s">
        <v>296</v>
      </c>
      <c r="C43" s="98">
        <v>23.70663420572124</v>
      </c>
      <c r="D43" s="98">
        <v>26.632462686567163</v>
      </c>
      <c r="E43" s="98">
        <v>28.625786623737742</v>
      </c>
      <c r="F43" s="142">
        <f t="shared" si="2"/>
        <v>0.12341813078382158</v>
      </c>
      <c r="G43" s="142">
        <f t="shared" si="2"/>
        <v>7.4845648358909278E-2</v>
      </c>
      <c r="J43" s="20"/>
      <c r="K43" s="20"/>
      <c r="L43" s="20"/>
      <c r="M43" s="20"/>
      <c r="N43" s="20"/>
      <c r="O43" s="20"/>
      <c r="P43" s="20"/>
      <c r="Q43" s="21"/>
    </row>
    <row r="44" spans="1:17" ht="15" customHeight="1" x14ac:dyDescent="0.2">
      <c r="B44" s="132" t="s">
        <v>297</v>
      </c>
      <c r="C44" s="98" t="s">
        <v>208</v>
      </c>
      <c r="D44" s="98" t="s">
        <v>208</v>
      </c>
      <c r="E44" s="98" t="s">
        <v>208</v>
      </c>
      <c r="F44" s="142" t="str">
        <f t="shared" si="2"/>
        <v>-</v>
      </c>
      <c r="G44" s="142" t="str">
        <f t="shared" si="2"/>
        <v>-</v>
      </c>
      <c r="J44" s="20"/>
      <c r="K44" s="20"/>
      <c r="L44" s="20"/>
      <c r="M44" s="20"/>
      <c r="N44" s="20"/>
      <c r="O44" s="20"/>
      <c r="P44" s="20"/>
      <c r="Q44" s="21"/>
    </row>
    <row r="45" spans="1:17" ht="15" customHeight="1" x14ac:dyDescent="0.2">
      <c r="B45" s="165" t="s">
        <v>191</v>
      </c>
      <c r="C45" s="141">
        <v>25.532562385879487</v>
      </c>
      <c r="D45" s="141">
        <v>22.232587064676618</v>
      </c>
      <c r="E45" s="141">
        <v>21.542514268988729</v>
      </c>
      <c r="F45" s="142">
        <f>IFERROR(D45/C45-1,"-")</f>
        <v>-0.12924575572672981</v>
      </c>
      <c r="G45" s="142">
        <f>IFERROR(E45/D45-1,"-")</f>
        <v>-3.103879875429727E-2</v>
      </c>
      <c r="J45" s="20"/>
      <c r="K45" s="20"/>
      <c r="L45" s="20"/>
      <c r="M45" s="20"/>
      <c r="N45" s="20"/>
      <c r="O45" s="20"/>
      <c r="P45" s="20"/>
      <c r="Q45" s="21"/>
    </row>
    <row r="46" spans="1:17" ht="15" customHeight="1" x14ac:dyDescent="0.2">
      <c r="B46" s="165" t="s">
        <v>301</v>
      </c>
      <c r="C46" s="141">
        <f>IF((IF(C47="-",0,C47)+IF(C48="-",0,C48)+IF(C49="-",0,C49)+IF(C50="-",0,C50))=0,"-",IF(C47="-",0,C47)+IF(C48="-",0,C48)+IF(C49="-",0,C49)+IF(C50="-",0,C50))</f>
        <v>13.359707851491176</v>
      </c>
      <c r="D46" s="141">
        <f>IF((IF(D47="-",0,D47)+IF(D48="-",0,D48)+IF(D49="-",0,D49)+IF(D50="-",0,D50))=0,"-",IF(D47="-",0,D47)+IF(D48="-",0,D48)+IF(D49="-",0,D49)+IF(D50="-",0,D50))</f>
        <v>13.57276119402985</v>
      </c>
      <c r="E46" s="141">
        <f>IF((IF(E47="-",0,E47)+IF(E48="-",0,E48)+IF(E49="-",0,E49)+IF(E50="-",0,E50))=0,"-",IF(E47="-",0,E47)+IF(E48="-",0,E48)+IF(E49="-",0,E49)+IF(E50="-",0,E50))</f>
        <v>14.444607054002635</v>
      </c>
      <c r="F46" s="142">
        <f t="shared" si="2"/>
        <v>1.5947455206881012E-2</v>
      </c>
      <c r="G46" s="142">
        <f t="shared" si="2"/>
        <v>6.4234966452977771E-2</v>
      </c>
      <c r="J46" s="20"/>
      <c r="K46" s="20"/>
      <c r="L46" s="20"/>
      <c r="M46" s="20"/>
      <c r="N46" s="20"/>
      <c r="O46" s="20"/>
      <c r="P46" s="20"/>
      <c r="Q46" s="21"/>
    </row>
    <row r="47" spans="1:17" ht="15" customHeight="1" x14ac:dyDescent="0.2">
      <c r="B47" s="132" t="s">
        <v>302</v>
      </c>
      <c r="C47" s="98">
        <v>6.4211807668898357</v>
      </c>
      <c r="D47" s="98">
        <v>8.0223880597014929</v>
      </c>
      <c r="E47" s="98">
        <v>6.1612761598126742</v>
      </c>
      <c r="F47" s="142">
        <f t="shared" si="2"/>
        <v>0.24936337270991027</v>
      </c>
      <c r="G47" s="142">
        <f t="shared" si="2"/>
        <v>-0.23198976240474578</v>
      </c>
      <c r="J47" s="20"/>
      <c r="K47" s="20"/>
      <c r="L47" s="20"/>
      <c r="M47" s="20"/>
      <c r="N47" s="20"/>
      <c r="O47" s="20"/>
      <c r="P47" s="20"/>
      <c r="Q47" s="21"/>
    </row>
    <row r="48" spans="1:17" ht="15" customHeight="1" x14ac:dyDescent="0.2">
      <c r="B48" s="132" t="s">
        <v>303</v>
      </c>
      <c r="C48" s="98">
        <v>4.2604990870359103</v>
      </c>
      <c r="D48" s="98">
        <v>3.1560945273631842</v>
      </c>
      <c r="E48" s="98">
        <v>2.9123371871798627</v>
      </c>
      <c r="F48" s="142">
        <f t="shared" si="2"/>
        <v>-0.2592195273631841</v>
      </c>
      <c r="G48" s="142">
        <f t="shared" si="2"/>
        <v>-7.7233852810794312E-2</v>
      </c>
      <c r="J48" s="20"/>
      <c r="K48" s="20"/>
      <c r="L48" s="20"/>
      <c r="M48" s="20"/>
      <c r="N48" s="20"/>
      <c r="O48" s="20"/>
      <c r="P48" s="20"/>
      <c r="Q48" s="21"/>
    </row>
    <row r="49" spans="2:17" ht="15" customHeight="1" x14ac:dyDescent="0.2">
      <c r="B49" s="132" t="s">
        <v>304</v>
      </c>
      <c r="C49" s="98">
        <v>2.6171637248934876</v>
      </c>
      <c r="D49" s="98">
        <v>2.3165422885572138</v>
      </c>
      <c r="E49" s="98">
        <v>5.1514708034538268</v>
      </c>
      <c r="F49" s="142">
        <f t="shared" si="2"/>
        <v>-0.11486535346523208</v>
      </c>
      <c r="G49" s="142">
        <f t="shared" si="2"/>
        <v>1.2237758528734912</v>
      </c>
      <c r="J49" s="20"/>
      <c r="K49" s="20"/>
      <c r="L49" s="20"/>
      <c r="M49" s="20"/>
      <c r="N49" s="20"/>
      <c r="O49" s="20"/>
      <c r="P49" s="20"/>
      <c r="Q49" s="21"/>
    </row>
    <row r="50" spans="2:17" ht="15" customHeight="1" x14ac:dyDescent="0.2">
      <c r="B50" s="132" t="s">
        <v>305</v>
      </c>
      <c r="C50" s="98">
        <v>6.0864272671941569E-2</v>
      </c>
      <c r="D50" s="98">
        <v>7.7736318407960192E-2</v>
      </c>
      <c r="E50" s="98">
        <v>0.21952290355627102</v>
      </c>
      <c r="F50" s="142">
        <f t="shared" si="2"/>
        <v>0.277207711442786</v>
      </c>
      <c r="G50" s="142">
        <f t="shared" si="2"/>
        <v>1.8239426313478706</v>
      </c>
      <c r="J50" s="20"/>
      <c r="K50" s="20"/>
      <c r="L50" s="20"/>
      <c r="M50" s="20"/>
      <c r="N50" s="20"/>
      <c r="O50" s="20"/>
      <c r="P50" s="20"/>
      <c r="Q50" s="21"/>
    </row>
    <row r="51" spans="2:17" ht="15" customHeight="1" x14ac:dyDescent="0.2">
      <c r="B51" s="165" t="s">
        <v>298</v>
      </c>
      <c r="C51" s="141">
        <f>IF((IF(C52="-",0,C52)+IF(C53="-",0,C53))=0,"-",IF(C52="-",0,C52)+IF(C53="-",0,C53))</f>
        <v>14.972611077297625</v>
      </c>
      <c r="D51" s="141">
        <f>IF((IF(D52="-",0,D52)+IF(D53="-",0,D53))=0,"-",IF(D52="-",0,D52)+IF(D53="-",0,D53))</f>
        <v>16.713308457711442</v>
      </c>
      <c r="E51" s="141">
        <f>IF((IF(E52="-",0,E52)+IF(E53="-",0,E53))=0,"-",IF(E52="-",0,E52)+IF(E53="-",0,E53))</f>
        <v>13.390897116932534</v>
      </c>
      <c r="F51" s="142">
        <f t="shared" ref="F51:G54" si="3">IFERROR(D51/C51-1,"-")</f>
        <v>0.11625877219593095</v>
      </c>
      <c r="G51" s="142">
        <f t="shared" si="3"/>
        <v>-0.1987883697106041</v>
      </c>
      <c r="J51" s="20"/>
      <c r="K51" s="20"/>
      <c r="L51" s="20"/>
      <c r="M51" s="20"/>
      <c r="N51" s="20"/>
      <c r="O51" s="20"/>
      <c r="P51" s="20"/>
      <c r="Q51" s="21"/>
    </row>
    <row r="52" spans="2:17" ht="15" customHeight="1" x14ac:dyDescent="0.2">
      <c r="B52" s="132" t="s">
        <v>299</v>
      </c>
      <c r="C52" s="98">
        <v>12.385879488740109</v>
      </c>
      <c r="D52" s="98">
        <v>13.090796019900498</v>
      </c>
      <c r="E52" s="98">
        <v>11.444460705400264</v>
      </c>
      <c r="F52" s="142">
        <f t="shared" si="3"/>
        <v>5.6912916987543971E-2</v>
      </c>
      <c r="G52" s="142">
        <f t="shared" si="3"/>
        <v>-0.12576281167298697</v>
      </c>
      <c r="J52" s="20"/>
      <c r="K52" s="20"/>
      <c r="L52" s="20"/>
      <c r="M52" s="20"/>
      <c r="N52" s="20"/>
      <c r="O52" s="20"/>
      <c r="P52" s="20"/>
      <c r="Q52" s="21"/>
    </row>
    <row r="53" spans="2:17" ht="15" customHeight="1" x14ac:dyDescent="0.2">
      <c r="B53" s="132" t="s">
        <v>300</v>
      </c>
      <c r="C53" s="98">
        <v>2.5867315885575168</v>
      </c>
      <c r="D53" s="98">
        <v>3.6225124378109452</v>
      </c>
      <c r="E53" s="98">
        <v>1.9464364115322697</v>
      </c>
      <c r="F53" s="142">
        <f t="shared" si="3"/>
        <v>0.40042069066432529</v>
      </c>
      <c r="G53" s="142">
        <f t="shared" si="3"/>
        <v>-0.46268330476499753</v>
      </c>
      <c r="J53" s="20"/>
      <c r="K53" s="20"/>
      <c r="L53" s="20"/>
      <c r="M53" s="20"/>
      <c r="N53" s="20"/>
      <c r="O53" s="20"/>
      <c r="P53" s="20"/>
      <c r="Q53" s="21"/>
    </row>
    <row r="54" spans="2:17" ht="15" customHeight="1" x14ac:dyDescent="0.2">
      <c r="B54" s="165" t="s">
        <v>310</v>
      </c>
      <c r="C54" s="141">
        <v>6.5733414485696899</v>
      </c>
      <c r="D54" s="141">
        <v>5.3949004975124382</v>
      </c>
      <c r="E54" s="141">
        <v>6.4539733645543693</v>
      </c>
      <c r="F54" s="142">
        <f t="shared" si="3"/>
        <v>-0.17927578542472822</v>
      </c>
      <c r="G54" s="142">
        <f t="shared" si="3"/>
        <v>0.19630999080154754</v>
      </c>
      <c r="J54" s="20"/>
      <c r="K54" s="20"/>
      <c r="L54" s="20"/>
      <c r="M54" s="20"/>
      <c r="N54" s="20"/>
      <c r="O54" s="20"/>
      <c r="P54" s="20"/>
      <c r="Q54" s="21"/>
    </row>
    <row r="55" spans="2:17" ht="15" customHeight="1" x14ac:dyDescent="0.2">
      <c r="B55" s="165" t="s">
        <v>306</v>
      </c>
      <c r="C55" s="141">
        <f>IF((IF(C56="-",0,C56)+IF(C57="-",0,C57)+IF(C58="-",0,C58))=0,"-",IF(C56="-",0,C56)+IF(C57="-",0,C57)+IF(C58="-",0,C58))</f>
        <v>7.3645769933049303</v>
      </c>
      <c r="D55" s="141">
        <f>IF((IF(D56="-",0,D56)+IF(D57="-",0,D57)+IF(D58="-",0,D58))=0,"-",IF(D56="-",0,D56)+IF(D57="-",0,D57)+IF(D58="-",0,D58))</f>
        <v>6.7319651741293534</v>
      </c>
      <c r="E55" s="141">
        <f>IF((IF(E56="-",0,E56)+IF(E57="-",0,E57)+IF(E58="-",0,E58))=0,"-",IF(E56="-",0,E56)+IF(E57="-",0,E57)+IF(E58="-",0,E58))</f>
        <v>6.1612761598126733</v>
      </c>
      <c r="F55" s="142">
        <f t="shared" si="2"/>
        <v>-8.5899274289708449E-2</v>
      </c>
      <c r="G55" s="142">
        <f t="shared" si="2"/>
        <v>-8.4773019401498506E-2</v>
      </c>
      <c r="J55" s="20"/>
      <c r="K55" s="20"/>
      <c r="L55" s="20"/>
      <c r="M55" s="20"/>
      <c r="N55" s="20"/>
      <c r="O55" s="20"/>
      <c r="P55" s="20"/>
      <c r="Q55" s="21"/>
    </row>
    <row r="56" spans="2:17" ht="15" customHeight="1" x14ac:dyDescent="0.2">
      <c r="B56" s="132" t="s">
        <v>307</v>
      </c>
      <c r="C56" s="98">
        <v>3.9866098600121727</v>
      </c>
      <c r="D56" s="98">
        <v>3.3893034825870645</v>
      </c>
      <c r="E56" s="98">
        <v>2.9708766281282011</v>
      </c>
      <c r="F56" s="142">
        <f t="shared" si="2"/>
        <v>-0.14982814932968747</v>
      </c>
      <c r="G56" s="142">
        <f t="shared" si="2"/>
        <v>-0.12345511595777103</v>
      </c>
      <c r="J56" s="20"/>
      <c r="K56" s="20"/>
      <c r="L56" s="20"/>
      <c r="M56" s="20"/>
      <c r="N56" s="20"/>
      <c r="O56" s="20"/>
      <c r="P56" s="20"/>
      <c r="Q56" s="21"/>
    </row>
    <row r="57" spans="2:17" ht="15" customHeight="1" x14ac:dyDescent="0.2">
      <c r="B57" s="132" t="s">
        <v>308</v>
      </c>
      <c r="C57" s="98">
        <v>1.5824710894704808</v>
      </c>
      <c r="D57" s="98">
        <v>2.394278606965174</v>
      </c>
      <c r="E57" s="98">
        <v>2.4586565198302357</v>
      </c>
      <c r="F57" s="142">
        <f t="shared" si="2"/>
        <v>0.51299990432453124</v>
      </c>
      <c r="G57" s="142">
        <f t="shared" si="2"/>
        <v>2.6888229581043976E-2</v>
      </c>
      <c r="J57" s="20"/>
      <c r="K57" s="20"/>
      <c r="L57" s="20"/>
      <c r="M57" s="20"/>
      <c r="N57" s="20"/>
      <c r="O57" s="20"/>
      <c r="P57" s="20"/>
      <c r="Q57" s="21"/>
    </row>
    <row r="58" spans="2:17" ht="15" customHeight="1" x14ac:dyDescent="0.2">
      <c r="B58" s="132" t="s">
        <v>309</v>
      </c>
      <c r="C58" s="98">
        <v>1.7954960438222762</v>
      </c>
      <c r="D58" s="98">
        <v>0.9483830845771144</v>
      </c>
      <c r="E58" s="98">
        <v>0.73174301185423674</v>
      </c>
      <c r="F58" s="142">
        <f t="shared" si="2"/>
        <v>-0.4717988447592546</v>
      </c>
      <c r="G58" s="142">
        <f t="shared" si="2"/>
        <v>-0.2284309750415654</v>
      </c>
      <c r="J58" s="20"/>
      <c r="K58" s="20"/>
      <c r="L58" s="20"/>
      <c r="M58" s="20"/>
      <c r="N58" s="20"/>
      <c r="O58" s="20"/>
      <c r="P58" s="20"/>
      <c r="Q58" s="21"/>
    </row>
    <row r="59" spans="2:17" ht="15" customHeight="1" x14ac:dyDescent="0.2">
      <c r="B59" s="165" t="s">
        <v>311</v>
      </c>
      <c r="C59" s="141">
        <v>5.1125989044430922</v>
      </c>
      <c r="D59" s="141">
        <v>4.6952736318407959</v>
      </c>
      <c r="E59" s="141">
        <v>4.7709644372896234</v>
      </c>
      <c r="F59" s="142">
        <f t="shared" si="2"/>
        <v>-8.1626836057806296E-2</v>
      </c>
      <c r="G59" s="142">
        <f t="shared" si="2"/>
        <v>1.6120637769763579E-2</v>
      </c>
      <c r="J59" s="20"/>
      <c r="K59" s="20"/>
      <c r="L59" s="20"/>
      <c r="M59" s="20"/>
      <c r="N59" s="20"/>
      <c r="O59" s="20"/>
      <c r="P59" s="20"/>
      <c r="Q59" s="21"/>
    </row>
    <row r="60" spans="2:17" ht="15" customHeight="1" x14ac:dyDescent="0.2">
      <c r="B60" s="165" t="s">
        <v>312</v>
      </c>
      <c r="C60" s="141">
        <f>IF((IF(C61="-",0,C61)+IF(C62="-",0,C62))=0,"-",IF(C61="-",0,C61)+IF(C62="-",0,C62))</f>
        <v>2.6475958612294583</v>
      </c>
      <c r="D60" s="141">
        <f>IF((IF(D61="-",0,D61)+IF(D62="-",0,D62))=0,"-",IF(D61="-",0,D61)+IF(D62="-",0,D62))</f>
        <v>3.544776119402985</v>
      </c>
      <c r="E60" s="141">
        <f>IF((IF(E61="-",0,E61)+IF(E62="-",0,E62))=0,"-",IF(E61="-",0,E61)+IF(E62="-",0,E62))</f>
        <v>3.4684618761890822</v>
      </c>
      <c r="F60" s="142">
        <f t="shared" si="2"/>
        <v>0.33886601475381717</v>
      </c>
      <c r="G60" s="142">
        <f t="shared" si="2"/>
        <v>-2.152864966455359E-2</v>
      </c>
      <c r="J60" s="20"/>
      <c r="K60" s="20"/>
      <c r="L60" s="20"/>
      <c r="M60" s="20"/>
      <c r="N60" s="20"/>
      <c r="O60" s="20"/>
      <c r="P60" s="20"/>
      <c r="Q60" s="21"/>
    </row>
    <row r="61" spans="2:17" ht="15" customHeight="1" x14ac:dyDescent="0.2">
      <c r="B61" s="132" t="s">
        <v>313</v>
      </c>
      <c r="C61" s="98">
        <v>2.6475958612294583</v>
      </c>
      <c r="D61" s="98">
        <v>3.544776119402985</v>
      </c>
      <c r="E61" s="98">
        <v>3.4684618761890822</v>
      </c>
      <c r="F61" s="142">
        <f t="shared" si="2"/>
        <v>0.33886601475381717</v>
      </c>
      <c r="G61" s="142">
        <f t="shared" si="2"/>
        <v>-2.152864966455359E-2</v>
      </c>
      <c r="J61" s="20"/>
      <c r="K61" s="20"/>
      <c r="L61" s="20"/>
      <c r="M61" s="20"/>
      <c r="N61" s="20"/>
      <c r="O61" s="20"/>
      <c r="P61" s="20"/>
      <c r="Q61" s="21"/>
    </row>
    <row r="62" spans="2:17" ht="15" customHeight="1" x14ac:dyDescent="0.2">
      <c r="B62" s="132" t="s">
        <v>314</v>
      </c>
      <c r="C62" s="98" t="s">
        <v>208</v>
      </c>
      <c r="D62" s="98" t="s">
        <v>208</v>
      </c>
      <c r="E62" s="98" t="s">
        <v>208</v>
      </c>
      <c r="F62" s="142" t="str">
        <f t="shared" si="2"/>
        <v>-</v>
      </c>
      <c r="G62" s="142" t="str">
        <f t="shared" si="2"/>
        <v>-</v>
      </c>
      <c r="J62" s="20"/>
      <c r="K62" s="20"/>
      <c r="L62" s="20"/>
      <c r="M62" s="20"/>
      <c r="N62" s="20"/>
      <c r="O62" s="20"/>
      <c r="P62" s="20"/>
      <c r="Q62" s="21"/>
    </row>
    <row r="63" spans="2:17" ht="15" customHeight="1" x14ac:dyDescent="0.2">
      <c r="B63" s="165" t="s">
        <v>315</v>
      </c>
      <c r="C63" s="141">
        <v>0.48691418137553255</v>
      </c>
      <c r="D63" s="141">
        <v>0.35758706467661694</v>
      </c>
      <c r="E63" s="141">
        <v>0.74637787209132156</v>
      </c>
      <c r="F63" s="142">
        <f t="shared" si="2"/>
        <v>-0.26560556592039797</v>
      </c>
      <c r="G63" s="142">
        <f t="shared" si="2"/>
        <v>1.0872619449092955</v>
      </c>
      <c r="J63" s="20"/>
      <c r="K63" s="20"/>
      <c r="L63" s="20"/>
      <c r="M63" s="20"/>
      <c r="N63" s="20"/>
      <c r="O63" s="20"/>
      <c r="P63" s="20"/>
      <c r="Q63" s="21"/>
    </row>
    <row r="64" spans="2:17" ht="15" customHeight="1" x14ac:dyDescent="0.2">
      <c r="B64" s="165" t="s">
        <v>317</v>
      </c>
      <c r="C64" s="141">
        <v>6.0864272671941569E-2</v>
      </c>
      <c r="D64" s="141">
        <v>0.10883084577114428</v>
      </c>
      <c r="E64" s="141">
        <v>0.32196692521586417</v>
      </c>
      <c r="F64" s="142">
        <f>IFERROR(D64/C64-1,"-")</f>
        <v>0.78809079601990062</v>
      </c>
      <c r="G64" s="142">
        <f>IFERROR(E64/D64-1,"-")</f>
        <v>1.9584160899834835</v>
      </c>
      <c r="J64" s="20"/>
      <c r="K64" s="20"/>
      <c r="L64" s="20"/>
      <c r="M64" s="20"/>
      <c r="N64" s="20"/>
      <c r="O64" s="20"/>
      <c r="P64" s="20"/>
      <c r="Q64" s="21"/>
    </row>
    <row r="65" spans="1:17" ht="15" customHeight="1" x14ac:dyDescent="0.2">
      <c r="B65" s="165" t="s">
        <v>316</v>
      </c>
      <c r="C65" s="141">
        <v>0.12172854534388314</v>
      </c>
      <c r="D65" s="141">
        <v>1.554726368159204E-2</v>
      </c>
      <c r="E65" s="141">
        <v>7.3174301185423674E-2</v>
      </c>
      <c r="F65" s="142">
        <f t="shared" si="2"/>
        <v>-0.8722792288557214</v>
      </c>
      <c r="G65" s="142">
        <f t="shared" si="2"/>
        <v>3.706571052246451</v>
      </c>
      <c r="J65" s="20"/>
      <c r="K65" s="20"/>
      <c r="L65" s="20"/>
      <c r="M65" s="20"/>
      <c r="N65" s="20"/>
      <c r="O65" s="20"/>
      <c r="P65" s="20"/>
      <c r="Q65" s="21"/>
    </row>
    <row r="66" spans="1:17" ht="15" customHeight="1" x14ac:dyDescent="0.2">
      <c r="B66" s="165" t="s">
        <v>318</v>
      </c>
      <c r="C66" s="141">
        <v>6.0864272671941569E-2</v>
      </c>
      <c r="D66" s="141" t="s">
        <v>208</v>
      </c>
      <c r="E66" s="141" t="s">
        <v>208</v>
      </c>
      <c r="F66" s="142" t="str">
        <f t="shared" si="2"/>
        <v>-</v>
      </c>
      <c r="G66" s="142" t="str">
        <f t="shared" si="2"/>
        <v>-</v>
      </c>
      <c r="J66" s="20"/>
      <c r="K66" s="20"/>
      <c r="L66" s="20"/>
      <c r="M66" s="20"/>
      <c r="N66" s="20"/>
      <c r="O66" s="20"/>
      <c r="P66" s="20"/>
      <c r="Q66" s="21"/>
    </row>
    <row r="67" spans="1:17" ht="15" customHeight="1" x14ac:dyDescent="0.2">
      <c r="B67" s="165" t="s">
        <v>319</v>
      </c>
      <c r="C67" s="141" t="s">
        <v>208</v>
      </c>
      <c r="D67" s="141" t="s">
        <v>208</v>
      </c>
      <c r="E67" s="141" t="s">
        <v>208</v>
      </c>
      <c r="F67" s="142" t="str">
        <f t="shared" si="2"/>
        <v>-</v>
      </c>
      <c r="G67" s="142" t="str">
        <f t="shared" si="2"/>
        <v>-</v>
      </c>
      <c r="J67" s="20"/>
      <c r="K67" s="20"/>
      <c r="L67" s="20"/>
      <c r="M67" s="20"/>
      <c r="N67" s="20"/>
      <c r="O67" s="20"/>
      <c r="P67" s="20"/>
      <c r="Q67" s="21"/>
    </row>
    <row r="68" spans="1:17" ht="6" customHeight="1" x14ac:dyDescent="0.2">
      <c r="B68" s="21"/>
      <c r="C68" s="25"/>
      <c r="D68" s="25"/>
      <c r="E68" s="25"/>
      <c r="F68" s="27"/>
      <c r="G68" s="27"/>
    </row>
    <row r="69" spans="1:17" ht="13.5" customHeight="1" x14ac:dyDescent="0.2">
      <c r="B69" s="311" t="s">
        <v>59</v>
      </c>
      <c r="C69" s="311"/>
      <c r="D69" s="311"/>
      <c r="E69" s="311"/>
      <c r="F69" s="311"/>
      <c r="G69" s="311"/>
    </row>
    <row r="73" spans="1:17" x14ac:dyDescent="0.2">
      <c r="A73" s="165"/>
    </row>
    <row r="74" spans="1:17" x14ac:dyDescent="0.2">
      <c r="A74" s="165"/>
    </row>
    <row r="75" spans="1:17" x14ac:dyDescent="0.2">
      <c r="A75" s="165"/>
    </row>
    <row r="132" spans="2:7" x14ac:dyDescent="0.2">
      <c r="B132" s="10"/>
      <c r="C132" s="10"/>
      <c r="D132" s="10"/>
      <c r="E132" s="10"/>
      <c r="F132" s="10"/>
      <c r="G132" s="10"/>
    </row>
    <row r="133" spans="2:7" x14ac:dyDescent="0.2">
      <c r="B133" s="10"/>
      <c r="C133" s="10"/>
      <c r="D133" s="10"/>
      <c r="E133" s="10"/>
      <c r="F133" s="10"/>
      <c r="G133" s="10"/>
    </row>
    <row r="134" spans="2:7" x14ac:dyDescent="0.2">
      <c r="B134" s="10"/>
      <c r="C134" s="10"/>
      <c r="D134" s="10"/>
      <c r="E134" s="10"/>
      <c r="F134" s="10"/>
      <c r="G134" s="10"/>
    </row>
    <row r="135" spans="2:7" x14ac:dyDescent="0.2">
      <c r="B135" s="10"/>
      <c r="C135" s="10"/>
      <c r="D135" s="10"/>
      <c r="E135" s="10"/>
      <c r="F135" s="10"/>
      <c r="G135" s="10"/>
    </row>
  </sheetData>
  <mergeCells count="4">
    <mergeCell ref="B3:G3"/>
    <mergeCell ref="B33:G33"/>
    <mergeCell ref="B39:G39"/>
    <mergeCell ref="B69:G69"/>
  </mergeCells>
  <printOptions horizontalCentered="1" verticalCentered="1"/>
  <pageMargins left="3.937007874015748E-2" right="3.937007874015748E-2" top="0.74803149606299213" bottom="0.35433070866141736" header="0.11811023622047245" footer="0.11811023622047245"/>
  <pageSetup paperSize="9" scale="65"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pageSetUpPr fitToPage="1"/>
  </sheetPr>
  <dimension ref="A1:Q91"/>
  <sheetViews>
    <sheetView showGridLines="0" zoomScaleNormal="100" workbookViewId="0"/>
  </sheetViews>
  <sheetFormatPr baseColWidth="10" defaultColWidth="9.42578125" defaultRowHeight="12.75" x14ac:dyDescent="0.2"/>
  <cols>
    <col min="1" max="1" width="16.28515625" customWidth="1"/>
    <col min="2" max="2" width="32.85546875" customWidth="1"/>
    <col min="3" max="7" width="10.5703125" customWidth="1"/>
    <col min="8" max="9" width="7.7109375" customWidth="1"/>
    <col min="10" max="10" width="10.85546875" bestFit="1" customWidth="1"/>
  </cols>
  <sheetData>
    <row r="1" spans="1:17" x14ac:dyDescent="0.2">
      <c r="A1" s="10"/>
    </row>
    <row r="2" spans="1:17" ht="77.25" customHeight="1" x14ac:dyDescent="0.2"/>
    <row r="3" spans="1:17" ht="72.75" customHeight="1" thickBot="1" x14ac:dyDescent="0.4">
      <c r="B3" s="312" t="s">
        <v>627</v>
      </c>
      <c r="C3" s="312"/>
      <c r="D3" s="312"/>
      <c r="E3" s="312"/>
      <c r="F3" s="312"/>
      <c r="G3" s="312"/>
    </row>
    <row r="4" spans="1:17" ht="6" customHeight="1" x14ac:dyDescent="0.2">
      <c r="B4" s="41"/>
      <c r="C4" s="42"/>
      <c r="D4" s="42"/>
      <c r="E4" s="42"/>
      <c r="F4" s="43"/>
      <c r="G4" s="43"/>
    </row>
    <row r="5" spans="1:17" s="11" customFormat="1" ht="41.25" customHeight="1" x14ac:dyDescent="0.2">
      <c r="A5"/>
      <c r="B5" s="100"/>
      <c r="C5" s="102">
        <v>2013</v>
      </c>
      <c r="D5" s="102">
        <v>2014</v>
      </c>
      <c r="E5" s="102">
        <v>2015</v>
      </c>
      <c r="F5" s="103" t="s">
        <v>214</v>
      </c>
      <c r="G5" s="103" t="s">
        <v>593</v>
      </c>
    </row>
    <row r="6" spans="1:17" ht="15" customHeight="1" x14ac:dyDescent="0.2">
      <c r="B6" s="166" t="s">
        <v>320</v>
      </c>
      <c r="C6" s="141">
        <v>1.1090909090909091</v>
      </c>
      <c r="D6" s="141">
        <v>1.9363636363636363</v>
      </c>
      <c r="E6" s="141">
        <v>2.3909090909090907</v>
      </c>
      <c r="F6" s="142">
        <f>IFERROR(D6/C6-1,"-")</f>
        <v>0.74590163934426212</v>
      </c>
      <c r="G6" s="142">
        <f>IFERROR(E6/D6-1,"-")</f>
        <v>0.23474178403755852</v>
      </c>
      <c r="J6" s="20"/>
      <c r="K6" s="20"/>
      <c r="L6" s="20"/>
      <c r="M6" s="20"/>
      <c r="N6" s="20"/>
      <c r="O6" s="20"/>
      <c r="P6" s="20"/>
      <c r="Q6" s="21"/>
    </row>
    <row r="7" spans="1:17" ht="15" customHeight="1" x14ac:dyDescent="0.2">
      <c r="B7" s="165" t="s">
        <v>321</v>
      </c>
      <c r="C7" s="141">
        <v>0.6</v>
      </c>
      <c r="D7" s="141">
        <v>1.6545454545454545</v>
      </c>
      <c r="E7" s="141">
        <v>1.6909090909090909</v>
      </c>
      <c r="F7" s="142">
        <f t="shared" ref="F7:G23" si="0">IFERROR(D7/C7-1,"-")</f>
        <v>1.7575757575757578</v>
      </c>
      <c r="G7" s="142">
        <f t="shared" si="0"/>
        <v>2.19780219780219E-2</v>
      </c>
      <c r="J7" s="20"/>
      <c r="K7" s="20"/>
      <c r="L7" s="20"/>
      <c r="M7" s="20"/>
      <c r="N7" s="20"/>
      <c r="O7" s="20"/>
      <c r="P7" s="20"/>
      <c r="Q7" s="21"/>
    </row>
    <row r="8" spans="1:17" ht="15" customHeight="1" x14ac:dyDescent="0.2">
      <c r="B8" s="165" t="s">
        <v>322</v>
      </c>
      <c r="C8" s="141">
        <v>0.42727272727272725</v>
      </c>
      <c r="D8" s="141">
        <v>0.55454545454545456</v>
      </c>
      <c r="E8" s="141">
        <v>0.50909090909090915</v>
      </c>
      <c r="F8" s="142">
        <f t="shared" si="0"/>
        <v>0.29787234042553212</v>
      </c>
      <c r="G8" s="142">
        <f t="shared" si="0"/>
        <v>-8.1967213114754078E-2</v>
      </c>
      <c r="J8" s="20"/>
      <c r="K8" s="20"/>
      <c r="L8" s="20"/>
      <c r="M8" s="20"/>
      <c r="N8" s="20"/>
      <c r="O8" s="20"/>
      <c r="P8" s="20"/>
      <c r="Q8" s="21"/>
    </row>
    <row r="9" spans="1:17" ht="15" customHeight="1" x14ac:dyDescent="0.2">
      <c r="B9" s="166" t="s">
        <v>323</v>
      </c>
      <c r="C9" s="141">
        <v>0.23636363636363636</v>
      </c>
      <c r="D9" s="141">
        <v>0.40909090909090912</v>
      </c>
      <c r="E9" s="141">
        <v>0.58181818181818179</v>
      </c>
      <c r="F9" s="142">
        <f t="shared" si="0"/>
        <v>0.73076923076923084</v>
      </c>
      <c r="G9" s="142">
        <f t="shared" si="0"/>
        <v>0.42222222222222205</v>
      </c>
      <c r="J9" s="20"/>
      <c r="K9" s="20"/>
      <c r="L9" s="20"/>
      <c r="M9" s="20"/>
      <c r="N9" s="20"/>
      <c r="O9" s="20"/>
      <c r="P9" s="20"/>
      <c r="Q9" s="21"/>
    </row>
    <row r="10" spans="1:17" ht="15" customHeight="1" x14ac:dyDescent="0.2">
      <c r="B10" s="166" t="s">
        <v>324</v>
      </c>
      <c r="C10" s="141">
        <v>0.3</v>
      </c>
      <c r="D10" s="141">
        <v>0.34545454545454546</v>
      </c>
      <c r="E10" s="141">
        <v>0.65454545454545454</v>
      </c>
      <c r="F10" s="142">
        <f t="shared" si="0"/>
        <v>0.1515151515151516</v>
      </c>
      <c r="G10" s="142">
        <f t="shared" si="0"/>
        <v>0.89473684210526305</v>
      </c>
      <c r="J10" s="20"/>
      <c r="K10" s="20"/>
      <c r="L10" s="20"/>
      <c r="M10" s="20"/>
      <c r="N10" s="20"/>
      <c r="O10" s="20"/>
      <c r="P10" s="20"/>
      <c r="Q10" s="21"/>
    </row>
    <row r="11" spans="1:17" ht="15" customHeight="1" x14ac:dyDescent="0.2">
      <c r="B11" s="166" t="s">
        <v>325</v>
      </c>
      <c r="C11" s="141">
        <v>0.15454545454545454</v>
      </c>
      <c r="D11" s="141">
        <v>0.26363636363636361</v>
      </c>
      <c r="E11" s="141">
        <v>0.46363636363636362</v>
      </c>
      <c r="F11" s="142">
        <f t="shared" si="0"/>
        <v>0.70588235294117641</v>
      </c>
      <c r="G11" s="142">
        <f t="shared" si="0"/>
        <v>0.7586206896551726</v>
      </c>
      <c r="J11" s="20"/>
      <c r="K11" s="20"/>
      <c r="L11" s="20"/>
      <c r="M11" s="20"/>
      <c r="N11" s="20"/>
      <c r="O11" s="20"/>
      <c r="P11" s="20"/>
      <c r="Q11" s="21"/>
    </row>
    <row r="12" spans="1:17" ht="15" customHeight="1" x14ac:dyDescent="0.2">
      <c r="B12" s="165" t="s">
        <v>326</v>
      </c>
      <c r="C12" s="141">
        <v>2.7272727272727271E-2</v>
      </c>
      <c r="D12" s="141">
        <v>0.23636363636363636</v>
      </c>
      <c r="E12" s="141">
        <v>0.2818181818181818</v>
      </c>
      <c r="F12" s="142">
        <f t="shared" si="0"/>
        <v>7.6666666666666661</v>
      </c>
      <c r="G12" s="142">
        <f t="shared" si="0"/>
        <v>0.19230769230769229</v>
      </c>
      <c r="J12" s="20"/>
      <c r="K12" s="20"/>
      <c r="L12" s="20"/>
      <c r="M12" s="20"/>
      <c r="N12" s="20"/>
      <c r="O12" s="20"/>
      <c r="P12" s="20"/>
      <c r="Q12" s="21"/>
    </row>
    <row r="13" spans="1:17" ht="15" customHeight="1" x14ac:dyDescent="0.2">
      <c r="B13" s="166" t="s">
        <v>327</v>
      </c>
      <c r="C13" s="141">
        <v>9.0909090909090912E-2</v>
      </c>
      <c r="D13" s="141">
        <v>0.22727272727272727</v>
      </c>
      <c r="E13" s="141">
        <v>0.16363636363636364</v>
      </c>
      <c r="F13" s="142">
        <f t="shared" si="0"/>
        <v>1.5</v>
      </c>
      <c r="G13" s="142">
        <f t="shared" si="0"/>
        <v>-0.28000000000000003</v>
      </c>
      <c r="J13" s="20"/>
      <c r="K13" s="20"/>
      <c r="L13" s="20"/>
      <c r="M13" s="20"/>
      <c r="N13" s="20"/>
      <c r="O13" s="20"/>
      <c r="P13" s="20"/>
      <c r="Q13" s="21"/>
    </row>
    <row r="14" spans="1:17" ht="15" customHeight="1" x14ac:dyDescent="0.2">
      <c r="B14" s="166" t="s">
        <v>328</v>
      </c>
      <c r="C14" s="141">
        <v>9.0909090909090912E-2</v>
      </c>
      <c r="D14" s="141">
        <v>8.1818181818181818E-2</v>
      </c>
      <c r="E14" s="141">
        <v>0.13636363636363638</v>
      </c>
      <c r="F14" s="142">
        <f t="shared" si="0"/>
        <v>-9.9999999999999978E-2</v>
      </c>
      <c r="G14" s="142">
        <f t="shared" si="0"/>
        <v>0.66666666666666696</v>
      </c>
      <c r="J14" s="20"/>
      <c r="K14" s="20"/>
      <c r="L14" s="20"/>
      <c r="M14" s="20"/>
      <c r="N14" s="20"/>
      <c r="O14" s="20"/>
      <c r="P14" s="20"/>
      <c r="Q14" s="21"/>
    </row>
    <row r="15" spans="1:17" ht="15" customHeight="1" x14ac:dyDescent="0.2">
      <c r="B15" s="165" t="s">
        <v>329</v>
      </c>
      <c r="C15" s="141">
        <v>8.1818181818181818E-2</v>
      </c>
      <c r="D15" s="141">
        <v>8.1818181818181818E-2</v>
      </c>
      <c r="E15" s="141">
        <v>0.1090909090909091</v>
      </c>
      <c r="F15" s="142">
        <f t="shared" si="0"/>
        <v>0</v>
      </c>
      <c r="G15" s="142">
        <f t="shared" si="0"/>
        <v>0.33333333333333348</v>
      </c>
      <c r="J15" s="20"/>
      <c r="K15" s="20"/>
      <c r="L15" s="20"/>
      <c r="M15" s="20"/>
      <c r="N15" s="20"/>
      <c r="O15" s="20"/>
      <c r="P15" s="20"/>
      <c r="Q15" s="21"/>
    </row>
    <row r="16" spans="1:17" ht="15" customHeight="1" x14ac:dyDescent="0.2">
      <c r="B16" s="165" t="s">
        <v>330</v>
      </c>
      <c r="C16" s="141">
        <v>1.8181818181818181E-2</v>
      </c>
      <c r="D16" s="141">
        <v>6.363636363636363E-2</v>
      </c>
      <c r="E16" s="141">
        <v>3.6363636363636362E-2</v>
      </c>
      <c r="F16" s="142">
        <f t="shared" si="0"/>
        <v>2.5</v>
      </c>
      <c r="G16" s="142">
        <f t="shared" si="0"/>
        <v>-0.42857142857142849</v>
      </c>
      <c r="J16" s="20"/>
      <c r="K16" s="20"/>
      <c r="L16" s="20"/>
      <c r="M16" s="20"/>
      <c r="N16" s="20"/>
      <c r="O16" s="20"/>
      <c r="P16" s="20"/>
      <c r="Q16" s="21"/>
    </row>
    <row r="17" spans="1:17" ht="15" customHeight="1" x14ac:dyDescent="0.2">
      <c r="B17" s="166" t="s">
        <v>331</v>
      </c>
      <c r="C17" s="141">
        <v>6.363636363636363E-2</v>
      </c>
      <c r="D17" s="141">
        <v>3.6363636363636362E-2</v>
      </c>
      <c r="E17" s="141">
        <v>0.13636363636363638</v>
      </c>
      <c r="F17" s="142">
        <f t="shared" si="0"/>
        <v>-0.42857142857142849</v>
      </c>
      <c r="G17" s="142">
        <f t="shared" si="0"/>
        <v>2.7500000000000009</v>
      </c>
      <c r="J17" s="20"/>
      <c r="K17" s="20"/>
      <c r="L17" s="20"/>
      <c r="M17" s="20"/>
      <c r="N17" s="20"/>
      <c r="O17" s="20"/>
      <c r="P17" s="20"/>
      <c r="Q17" s="21"/>
    </row>
    <row r="18" spans="1:17" ht="15" customHeight="1" x14ac:dyDescent="0.2">
      <c r="B18" s="166" t="s">
        <v>332</v>
      </c>
      <c r="C18" s="141">
        <v>4.5454545454545456E-2</v>
      </c>
      <c r="D18" s="141">
        <v>2.7272727272727271E-2</v>
      </c>
      <c r="E18" s="141">
        <v>2.7272727272727275E-2</v>
      </c>
      <c r="F18" s="142">
        <f t="shared" si="0"/>
        <v>-0.4</v>
      </c>
      <c r="G18" s="142">
        <f t="shared" si="0"/>
        <v>2.2204460492503131E-16</v>
      </c>
      <c r="J18" s="20"/>
      <c r="K18" s="20"/>
      <c r="L18" s="20"/>
      <c r="M18" s="20"/>
      <c r="N18" s="20"/>
      <c r="O18" s="20"/>
      <c r="P18" s="20"/>
      <c r="Q18" s="21"/>
    </row>
    <row r="19" spans="1:17" ht="15" customHeight="1" x14ac:dyDescent="0.2">
      <c r="B19" s="166" t="s">
        <v>333</v>
      </c>
      <c r="C19" s="141">
        <v>1.8181818181818181E-2</v>
      </c>
      <c r="D19" s="141">
        <v>2.7272727272727271E-2</v>
      </c>
      <c r="E19" s="141">
        <v>9.0909090909090905E-3</v>
      </c>
      <c r="F19" s="142">
        <f t="shared" si="0"/>
        <v>0.5</v>
      </c>
      <c r="G19" s="142">
        <f t="shared" si="0"/>
        <v>-0.66666666666666674</v>
      </c>
      <c r="J19" s="20"/>
      <c r="K19" s="20"/>
      <c r="L19" s="20"/>
      <c r="M19" s="20"/>
      <c r="N19" s="20"/>
      <c r="O19" s="20"/>
      <c r="P19" s="20"/>
      <c r="Q19" s="21"/>
    </row>
    <row r="20" spans="1:17" ht="15" customHeight="1" x14ac:dyDescent="0.2">
      <c r="A20" s="166"/>
      <c r="B20" s="166" t="s">
        <v>334</v>
      </c>
      <c r="C20" s="141">
        <v>1.8181818181818181E-2</v>
      </c>
      <c r="D20" s="141" t="s">
        <v>208</v>
      </c>
      <c r="E20" s="141" t="s">
        <v>208</v>
      </c>
      <c r="F20" s="142" t="str">
        <f t="shared" si="0"/>
        <v>-</v>
      </c>
      <c r="G20" s="142" t="str">
        <f t="shared" si="0"/>
        <v>-</v>
      </c>
      <c r="J20" s="20"/>
      <c r="K20" s="20"/>
      <c r="L20" s="20"/>
      <c r="M20" s="20"/>
      <c r="N20" s="20"/>
      <c r="O20" s="20"/>
      <c r="P20" s="20"/>
      <c r="Q20" s="21"/>
    </row>
    <row r="21" spans="1:17" ht="15" customHeight="1" x14ac:dyDescent="0.2">
      <c r="B21" s="165" t="s">
        <v>335</v>
      </c>
      <c r="C21" s="141" t="s">
        <v>208</v>
      </c>
      <c r="D21" s="141" t="s">
        <v>208</v>
      </c>
      <c r="E21" s="141">
        <v>1.8181818181818181E-2</v>
      </c>
      <c r="F21" s="142" t="str">
        <f t="shared" si="0"/>
        <v>-</v>
      </c>
      <c r="G21" s="142" t="str">
        <f t="shared" si="0"/>
        <v>-</v>
      </c>
      <c r="J21" s="20"/>
      <c r="K21" s="20"/>
      <c r="L21" s="20"/>
      <c r="M21" s="20"/>
      <c r="N21" s="20"/>
      <c r="O21" s="20"/>
      <c r="P21" s="20"/>
      <c r="Q21" s="21"/>
    </row>
    <row r="22" spans="1:17" ht="15" customHeight="1" x14ac:dyDescent="0.2">
      <c r="B22" s="166" t="s">
        <v>336</v>
      </c>
      <c r="C22" s="141" t="s">
        <v>208</v>
      </c>
      <c r="D22" s="141" t="s">
        <v>208</v>
      </c>
      <c r="E22" s="141">
        <v>5.454545454545455E-2</v>
      </c>
      <c r="F22" s="142" t="str">
        <f t="shared" si="0"/>
        <v>-</v>
      </c>
      <c r="G22" s="142" t="str">
        <f t="shared" si="0"/>
        <v>-</v>
      </c>
      <c r="J22" s="20"/>
      <c r="K22" s="20"/>
      <c r="L22" s="20"/>
      <c r="M22" s="20"/>
      <c r="N22" s="20"/>
      <c r="O22" s="20"/>
      <c r="P22" s="20"/>
      <c r="Q22" s="21"/>
    </row>
    <row r="23" spans="1:17" ht="15" customHeight="1" x14ac:dyDescent="0.2">
      <c r="B23" s="166" t="s">
        <v>337</v>
      </c>
      <c r="C23" s="141">
        <v>0.71818181818181814</v>
      </c>
      <c r="D23" s="141">
        <v>2.4</v>
      </c>
      <c r="E23" s="141">
        <v>4.0909090909090908</v>
      </c>
      <c r="F23" s="142">
        <f t="shared" si="0"/>
        <v>2.3417721518987342</v>
      </c>
      <c r="G23" s="142">
        <f t="shared" si="0"/>
        <v>0.70454545454545459</v>
      </c>
      <c r="J23" s="20"/>
      <c r="K23" s="20"/>
      <c r="L23" s="20"/>
      <c r="M23" s="20"/>
      <c r="N23" s="20"/>
      <c r="O23" s="20"/>
      <c r="P23" s="20"/>
      <c r="Q23" s="21"/>
    </row>
    <row r="24" spans="1:17" ht="6" customHeight="1" x14ac:dyDescent="0.2">
      <c r="B24" s="21"/>
      <c r="C24" s="25"/>
      <c r="D24" s="25"/>
      <c r="E24" s="25"/>
      <c r="F24" s="27"/>
      <c r="G24" s="27"/>
    </row>
    <row r="25" spans="1:17" ht="13.5" customHeight="1" x14ac:dyDescent="0.2">
      <c r="B25" s="311" t="s">
        <v>59</v>
      </c>
      <c r="C25" s="311"/>
      <c r="D25" s="311"/>
      <c r="E25" s="311"/>
      <c r="F25" s="311"/>
      <c r="G25" s="311"/>
    </row>
    <row r="29" spans="1:17" x14ac:dyDescent="0.2">
      <c r="A29" s="165"/>
    </row>
    <row r="30" spans="1:17" x14ac:dyDescent="0.2">
      <c r="A30" s="165"/>
    </row>
    <row r="31" spans="1:17" x14ac:dyDescent="0.2">
      <c r="A31" s="165"/>
    </row>
    <row r="88" spans="2:7" x14ac:dyDescent="0.2">
      <c r="B88" s="10"/>
      <c r="C88" s="10"/>
      <c r="D88" s="10"/>
      <c r="E88" s="10"/>
      <c r="F88" s="10"/>
      <c r="G88" s="10"/>
    </row>
    <row r="89" spans="2:7" x14ac:dyDescent="0.2">
      <c r="B89" s="10"/>
      <c r="C89" s="10"/>
      <c r="D89" s="10"/>
      <c r="E89" s="10"/>
      <c r="F89" s="10"/>
      <c r="G89" s="10"/>
    </row>
    <row r="90" spans="2:7" x14ac:dyDescent="0.2">
      <c r="B90" s="10"/>
      <c r="C90" s="10"/>
      <c r="D90" s="10"/>
      <c r="E90" s="10"/>
      <c r="F90" s="10"/>
      <c r="G90" s="10"/>
    </row>
    <row r="91" spans="2:7" x14ac:dyDescent="0.2">
      <c r="B91" s="10"/>
      <c r="C91" s="10"/>
      <c r="D91" s="10"/>
      <c r="E91" s="10"/>
      <c r="F91" s="10"/>
      <c r="G91" s="10"/>
    </row>
  </sheetData>
  <mergeCells count="2">
    <mergeCell ref="B3:G3"/>
    <mergeCell ref="B25:G25"/>
  </mergeCells>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pageSetUpPr fitToPage="1"/>
  </sheetPr>
  <dimension ref="A1:AA117"/>
  <sheetViews>
    <sheetView showGridLines="0" zoomScaleNormal="100" workbookViewId="0"/>
  </sheetViews>
  <sheetFormatPr baseColWidth="10" defaultColWidth="9.42578125" defaultRowHeight="12.75" x14ac:dyDescent="0.2"/>
  <cols>
    <col min="1" max="1" width="16.28515625" customWidth="1"/>
    <col min="2" max="2" width="28.140625" customWidth="1"/>
    <col min="3" max="3" width="10.140625" customWidth="1"/>
    <col min="4" max="27" width="11.42578125" customWidth="1"/>
    <col min="28" max="28" width="7.7109375" customWidth="1"/>
    <col min="29" max="29" width="10.85546875" bestFit="1" customWidth="1"/>
  </cols>
  <sheetData>
    <row r="1" spans="1:24" x14ac:dyDescent="0.2">
      <c r="A1" s="10"/>
    </row>
    <row r="2" spans="1:24" ht="77.25" customHeight="1" x14ac:dyDescent="0.2"/>
    <row r="3" spans="1:24" ht="13.5" customHeight="1" x14ac:dyDescent="0.2">
      <c r="B3" s="124"/>
      <c r="C3" s="124"/>
      <c r="D3" s="124"/>
      <c r="E3" s="124"/>
      <c r="F3" s="124"/>
      <c r="G3" s="124"/>
      <c r="H3" s="124"/>
      <c r="I3" s="124"/>
      <c r="J3" s="124"/>
      <c r="K3" s="124"/>
      <c r="L3" s="124"/>
      <c r="M3" s="124"/>
      <c r="N3" s="124"/>
      <c r="O3" s="124"/>
      <c r="P3" s="124"/>
      <c r="Q3" s="124"/>
      <c r="R3" s="124"/>
      <c r="S3" s="124"/>
      <c r="T3" s="124"/>
      <c r="U3" s="124"/>
    </row>
    <row r="4" spans="1:24" ht="13.5" customHeight="1" x14ac:dyDescent="0.2">
      <c r="B4" s="124"/>
      <c r="C4" s="124"/>
      <c r="D4" s="124"/>
      <c r="E4" s="124"/>
      <c r="F4" s="124"/>
      <c r="G4" s="124"/>
      <c r="H4" s="124"/>
      <c r="I4" s="124"/>
      <c r="J4" s="124"/>
      <c r="K4" s="124"/>
      <c r="L4" s="124"/>
      <c r="M4" s="124"/>
      <c r="N4" s="124"/>
      <c r="O4" s="124"/>
      <c r="P4" s="124"/>
      <c r="Q4" s="124"/>
      <c r="R4" s="124"/>
      <c r="S4" s="124"/>
    </row>
    <row r="5" spans="1:24" ht="19.5" customHeight="1" thickBot="1" x14ac:dyDescent="0.4">
      <c r="B5" s="50" t="s">
        <v>628</v>
      </c>
      <c r="C5" s="51"/>
      <c r="D5" s="51"/>
      <c r="E5" s="51"/>
      <c r="F5" s="51"/>
      <c r="G5" s="51"/>
      <c r="H5" s="51"/>
      <c r="I5" s="51"/>
      <c r="J5" s="51"/>
      <c r="K5" s="51"/>
    </row>
    <row r="6" spans="1:24" ht="6" customHeight="1" x14ac:dyDescent="0.2">
      <c r="B6" s="41"/>
      <c r="C6" s="41"/>
      <c r="D6" s="42"/>
      <c r="E6" s="42"/>
      <c r="F6" s="43"/>
      <c r="G6" s="43"/>
      <c r="H6" s="43"/>
      <c r="I6" s="43"/>
      <c r="J6" s="43"/>
      <c r="K6" s="43"/>
    </row>
    <row r="7" spans="1:24" s="11" customFormat="1" ht="40.5" customHeight="1" x14ac:dyDescent="0.2">
      <c r="B7" s="100"/>
      <c r="C7" s="101">
        <v>2011</v>
      </c>
      <c r="D7" s="101">
        <v>2012</v>
      </c>
      <c r="E7" s="101">
        <v>2013</v>
      </c>
      <c r="F7" s="101">
        <v>2014</v>
      </c>
      <c r="G7" s="102">
        <v>2015</v>
      </c>
      <c r="H7" s="103" t="s">
        <v>157</v>
      </c>
      <c r="I7" s="103" t="s">
        <v>387</v>
      </c>
      <c r="J7" s="103" t="s">
        <v>214</v>
      </c>
      <c r="K7" s="103" t="s">
        <v>593</v>
      </c>
    </row>
    <row r="8" spans="1:24" ht="15" customHeight="1" x14ac:dyDescent="0.2">
      <c r="B8" s="137" t="s">
        <v>338</v>
      </c>
      <c r="C8" s="78">
        <v>55.727272727272727</v>
      </c>
      <c r="D8" s="78">
        <v>57.072727272727271</v>
      </c>
      <c r="E8" s="78">
        <v>59.145454545454548</v>
      </c>
      <c r="F8" s="78">
        <v>56.663636363636364</v>
      </c>
      <c r="G8" s="78">
        <v>56.881818181818176</v>
      </c>
      <c r="H8" s="79">
        <f t="shared" ref="H8:K10" si="0">IFERROR(D8/C8-1,"-")</f>
        <v>2.4143556280587175E-2</v>
      </c>
      <c r="I8" s="79">
        <f t="shared" si="0"/>
        <v>3.631729850270804E-2</v>
      </c>
      <c r="J8" s="79">
        <f t="shared" si="0"/>
        <v>-4.1961266523209417E-2</v>
      </c>
      <c r="K8" s="79">
        <f t="shared" si="0"/>
        <v>3.8504732873414493E-3</v>
      </c>
      <c r="U8" s="21"/>
      <c r="V8" s="21"/>
      <c r="W8" s="21"/>
      <c r="X8" s="21"/>
    </row>
    <row r="9" spans="1:24" ht="15" customHeight="1" x14ac:dyDescent="0.2">
      <c r="B9" s="137" t="s">
        <v>339</v>
      </c>
      <c r="C9" s="78">
        <v>37.636363636363633</v>
      </c>
      <c r="D9" s="78">
        <v>38.336363636363636</v>
      </c>
      <c r="E9" s="78">
        <v>34.345454545454544</v>
      </c>
      <c r="F9" s="78">
        <v>36.990909090909092</v>
      </c>
      <c r="G9" s="78">
        <v>35.254545454545458</v>
      </c>
      <c r="H9" s="79">
        <f t="shared" si="0"/>
        <v>1.8599033816425248E-2</v>
      </c>
      <c r="I9" s="79">
        <f t="shared" si="0"/>
        <v>-0.10410244249466449</v>
      </c>
      <c r="J9" s="79">
        <f t="shared" si="0"/>
        <v>7.7024880889359437E-2</v>
      </c>
      <c r="K9" s="79">
        <f t="shared" si="0"/>
        <v>-4.6940280167117154E-2</v>
      </c>
      <c r="U9" s="21"/>
      <c r="V9" s="21"/>
      <c r="W9" s="21"/>
      <c r="X9" s="21"/>
    </row>
    <row r="10" spans="1:24" ht="15" customHeight="1" x14ac:dyDescent="0.2">
      <c r="B10" s="20" t="s">
        <v>106</v>
      </c>
      <c r="C10" s="98">
        <v>6.6363636363636367</v>
      </c>
      <c r="D10" s="98">
        <v>4.5909090909090908</v>
      </c>
      <c r="E10" s="98">
        <v>6.5090909090909088</v>
      </c>
      <c r="F10" s="98">
        <v>6.3454545454545457</v>
      </c>
      <c r="G10" s="98">
        <v>7.8636363636363642</v>
      </c>
      <c r="H10" s="99">
        <f t="shared" si="0"/>
        <v>-0.30821917808219179</v>
      </c>
      <c r="I10" s="99">
        <f t="shared" si="0"/>
        <v>0.41782178217821775</v>
      </c>
      <c r="J10" s="99">
        <f t="shared" si="0"/>
        <v>-2.5139664804469164E-2</v>
      </c>
      <c r="K10" s="99">
        <f t="shared" si="0"/>
        <v>0.23925501432664764</v>
      </c>
      <c r="U10" s="21"/>
      <c r="V10" s="21"/>
      <c r="W10" s="21"/>
      <c r="X10" s="21"/>
    </row>
    <row r="11" spans="1:24" ht="6" customHeight="1" x14ac:dyDescent="0.2">
      <c r="B11" s="21"/>
      <c r="C11" s="21"/>
      <c r="D11" s="25"/>
      <c r="E11" s="25"/>
      <c r="F11" s="27"/>
      <c r="G11" s="27"/>
      <c r="H11" s="27"/>
      <c r="I11" s="27"/>
      <c r="J11" s="27"/>
      <c r="K11" s="27"/>
    </row>
    <row r="12" spans="1:24" ht="54.75" customHeight="1" x14ac:dyDescent="0.2">
      <c r="B12" s="311" t="s">
        <v>340</v>
      </c>
      <c r="C12" s="311"/>
      <c r="D12" s="311"/>
      <c r="E12" s="311"/>
      <c r="F12" s="311"/>
      <c r="G12" s="311"/>
      <c r="H12" s="311"/>
      <c r="I12" s="311"/>
      <c r="J12" s="311"/>
      <c r="K12" s="311"/>
    </row>
    <row r="13" spans="1:24" ht="21" customHeight="1" x14ac:dyDescent="0.2">
      <c r="B13" s="167"/>
      <c r="C13" s="167"/>
      <c r="D13" s="167"/>
      <c r="E13" s="167"/>
      <c r="F13" s="167"/>
      <c r="G13" s="167"/>
      <c r="H13" s="167"/>
      <c r="I13" s="167"/>
      <c r="J13" s="167"/>
      <c r="K13" s="167"/>
      <c r="L13" s="167"/>
      <c r="M13" s="167"/>
      <c r="N13" s="167"/>
    </row>
    <row r="14" spans="1:24" ht="67.5" customHeight="1" thickBot="1" x14ac:dyDescent="0.4">
      <c r="B14" s="312" t="s">
        <v>629</v>
      </c>
      <c r="C14" s="312"/>
      <c r="D14" s="312"/>
    </row>
    <row r="15" spans="1:24" ht="6" customHeight="1" x14ac:dyDescent="0.2">
      <c r="B15" s="41"/>
      <c r="C15" s="42"/>
      <c r="D15" s="42"/>
    </row>
    <row r="16" spans="1:24" s="11" customFormat="1" ht="31.5" customHeight="1" x14ac:dyDescent="0.2">
      <c r="B16" s="100"/>
      <c r="C16" s="104">
        <v>2009</v>
      </c>
      <c r="D16" s="104">
        <v>2010</v>
      </c>
      <c r="K16"/>
      <c r="L16"/>
    </row>
    <row r="17" spans="2:27" ht="15" customHeight="1" x14ac:dyDescent="0.2">
      <c r="B17" s="137" t="s">
        <v>338</v>
      </c>
      <c r="C17" s="78">
        <v>51.527272727272724</v>
      </c>
      <c r="D17" s="78">
        <v>52.427272727272729</v>
      </c>
      <c r="M17" s="20"/>
      <c r="N17" s="20"/>
      <c r="O17" s="20"/>
      <c r="P17" s="20"/>
      <c r="Q17" s="20"/>
      <c r="R17" s="20"/>
      <c r="S17" s="21"/>
    </row>
    <row r="18" spans="2:27" ht="15" customHeight="1" x14ac:dyDescent="0.2">
      <c r="B18" s="137" t="s">
        <v>339</v>
      </c>
      <c r="C18" s="78">
        <v>41.772727272727273</v>
      </c>
      <c r="D18" s="78">
        <v>38.718181818181819</v>
      </c>
      <c r="M18" s="20"/>
      <c r="N18" s="20"/>
      <c r="O18" s="20"/>
      <c r="P18" s="20"/>
      <c r="Q18" s="20"/>
      <c r="R18" s="20"/>
      <c r="S18" s="21"/>
    </row>
    <row r="19" spans="2:27" ht="15" customHeight="1" x14ac:dyDescent="0.2">
      <c r="B19" s="20" t="s">
        <v>106</v>
      </c>
      <c r="C19" s="98">
        <v>6.7</v>
      </c>
      <c r="D19" s="98">
        <v>8.8545454545454554</v>
      </c>
      <c r="M19" s="20"/>
      <c r="N19" s="20"/>
      <c r="O19" s="20"/>
      <c r="P19" s="20"/>
      <c r="Q19" s="20"/>
      <c r="R19" s="20"/>
      <c r="S19" s="21"/>
    </row>
    <row r="20" spans="2:27" ht="6" customHeight="1" x14ac:dyDescent="0.2">
      <c r="B20" s="21"/>
      <c r="C20" s="25"/>
      <c r="D20" s="25"/>
    </row>
    <row r="21" spans="2:27" ht="118.5" customHeight="1" x14ac:dyDescent="0.2">
      <c r="B21" s="311" t="s">
        <v>340</v>
      </c>
      <c r="C21" s="311"/>
      <c r="D21" s="311"/>
    </row>
    <row r="22" spans="2:27" ht="13.5" customHeight="1" x14ac:dyDescent="0.2">
      <c r="B22" s="124"/>
      <c r="C22" s="124"/>
      <c r="D22" s="124"/>
      <c r="E22" s="124"/>
      <c r="F22" s="124"/>
      <c r="G22" s="124"/>
      <c r="H22" s="124"/>
      <c r="I22" s="124"/>
      <c r="J22" s="124"/>
      <c r="K22" s="124"/>
      <c r="L22" s="124"/>
      <c r="M22" s="124"/>
      <c r="N22" s="124"/>
      <c r="O22" s="124"/>
      <c r="P22" s="124"/>
      <c r="Q22" s="124"/>
      <c r="R22" s="124"/>
      <c r="S22" s="124"/>
      <c r="T22" s="124"/>
    </row>
    <row r="23" spans="2:27" ht="40.5" customHeight="1" thickBot="1" x14ac:dyDescent="0.4">
      <c r="B23" s="312" t="s">
        <v>629</v>
      </c>
      <c r="C23" s="312"/>
      <c r="D23" s="312"/>
      <c r="E23" s="312"/>
    </row>
    <row r="24" spans="2:27" ht="6" customHeight="1" x14ac:dyDescent="0.2">
      <c r="B24" s="41"/>
      <c r="C24" s="42"/>
      <c r="D24" s="42"/>
      <c r="E24" s="42"/>
    </row>
    <row r="25" spans="2:27" s="11" customFormat="1" ht="31.5" customHeight="1" x14ac:dyDescent="0.2">
      <c r="B25" s="100"/>
      <c r="C25" s="104">
        <v>2007</v>
      </c>
      <c r="D25" s="104">
        <v>2008</v>
      </c>
      <c r="E25" s="103" t="s">
        <v>108</v>
      </c>
      <c r="K25"/>
      <c r="L25"/>
    </row>
    <row r="26" spans="2:27" ht="15" customHeight="1" x14ac:dyDescent="0.2">
      <c r="B26" s="137" t="s">
        <v>338</v>
      </c>
      <c r="C26" s="78">
        <f>IFERROR(100-C27-C28,"-")</f>
        <v>55.227272727272805</v>
      </c>
      <c r="D26" s="78">
        <v>56.554545454545455</v>
      </c>
      <c r="E26" s="79">
        <f>IFERROR(D26/C26-1,"-")</f>
        <v>2.4032921810698049E-2</v>
      </c>
      <c r="M26" s="20"/>
      <c r="N26" s="20"/>
      <c r="O26" s="20"/>
      <c r="P26" s="20"/>
      <c r="Q26" s="20"/>
      <c r="R26" s="20"/>
      <c r="S26" s="21"/>
    </row>
    <row r="27" spans="2:27" ht="15" customHeight="1" x14ac:dyDescent="0.2">
      <c r="B27" s="137" t="s">
        <v>339</v>
      </c>
      <c r="C27" s="78">
        <v>33.736363636363599</v>
      </c>
      <c r="D27" s="78">
        <v>30.236363636363638</v>
      </c>
      <c r="E27" s="79">
        <f>IFERROR(D27/C27-1,"-")</f>
        <v>-0.10374562112637997</v>
      </c>
      <c r="M27" s="20"/>
      <c r="N27" s="20"/>
      <c r="O27" s="20"/>
      <c r="P27" s="20"/>
      <c r="Q27" s="20"/>
      <c r="R27" s="20"/>
      <c r="S27" s="21"/>
    </row>
    <row r="28" spans="2:27" ht="15" customHeight="1" x14ac:dyDescent="0.2">
      <c r="B28" s="20" t="s">
        <v>106</v>
      </c>
      <c r="C28" s="98">
        <v>11.0363636363636</v>
      </c>
      <c r="D28" s="98">
        <v>13.209090909090909</v>
      </c>
      <c r="E28" s="99">
        <f>IFERROR(D28/C28-1,"-")</f>
        <v>0.19686985172982285</v>
      </c>
      <c r="M28" s="20"/>
      <c r="N28" s="20"/>
      <c r="O28" s="20"/>
      <c r="P28" s="20"/>
      <c r="Q28" s="20"/>
      <c r="R28" s="20"/>
      <c r="S28" s="21"/>
    </row>
    <row r="29" spans="2:27" ht="6" customHeight="1" x14ac:dyDescent="0.2">
      <c r="B29" s="21"/>
      <c r="C29" s="25"/>
      <c r="D29" s="25"/>
      <c r="E29" s="25"/>
    </row>
    <row r="30" spans="2:27" ht="78.75" customHeight="1" x14ac:dyDescent="0.2">
      <c r="B30" s="311" t="s">
        <v>340</v>
      </c>
      <c r="C30" s="311"/>
      <c r="D30" s="311"/>
      <c r="E30" s="311"/>
    </row>
    <row r="31" spans="2:27" ht="27.75" customHeight="1" x14ac:dyDescent="0.2">
      <c r="B31" s="124"/>
      <c r="C31" s="124"/>
      <c r="D31" s="124"/>
      <c r="E31" s="124"/>
    </row>
    <row r="32" spans="2:27" ht="45.75" customHeight="1" thickBot="1" x14ac:dyDescent="0.4">
      <c r="B32" s="312" t="s">
        <v>630</v>
      </c>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row>
    <row r="33" spans="2:27" ht="6" customHeight="1" x14ac:dyDescent="0.2">
      <c r="B33" s="41"/>
      <c r="C33" s="41"/>
      <c r="D33" s="42"/>
      <c r="E33" s="42"/>
      <c r="F33" s="42"/>
      <c r="G33" s="42"/>
      <c r="H33" s="42"/>
      <c r="I33" s="42"/>
      <c r="J33" s="42"/>
      <c r="K33" s="42"/>
      <c r="L33" s="42"/>
      <c r="M33" s="42"/>
      <c r="N33" s="42"/>
      <c r="O33" s="43"/>
      <c r="P33" s="43"/>
      <c r="Q33" s="43"/>
      <c r="R33" s="43"/>
      <c r="S33" s="43"/>
      <c r="T33" s="43"/>
      <c r="U33" s="42"/>
      <c r="V33" s="42"/>
      <c r="W33" s="42"/>
      <c r="X33" s="42"/>
      <c r="Y33" s="42"/>
      <c r="Z33" s="42"/>
      <c r="AA33" s="43"/>
    </row>
    <row r="34" spans="2:27" s="11" customFormat="1" ht="39" customHeight="1" x14ac:dyDescent="0.2">
      <c r="B34" s="100"/>
      <c r="C34" s="100"/>
      <c r="D34" s="101">
        <v>2007</v>
      </c>
      <c r="E34" s="101">
        <v>2008</v>
      </c>
      <c r="F34" s="101">
        <v>2009</v>
      </c>
      <c r="G34" s="101">
        <v>2010</v>
      </c>
      <c r="H34" s="101">
        <v>2011</v>
      </c>
      <c r="I34" s="101">
        <v>2012</v>
      </c>
      <c r="J34" s="101">
        <v>2013</v>
      </c>
      <c r="K34" s="101">
        <v>2014</v>
      </c>
      <c r="L34" s="101">
        <v>2015</v>
      </c>
      <c r="M34" s="103" t="s">
        <v>108</v>
      </c>
      <c r="N34" s="103" t="s">
        <v>109</v>
      </c>
      <c r="O34" s="103" t="s">
        <v>155</v>
      </c>
      <c r="P34" s="103" t="s">
        <v>156</v>
      </c>
      <c r="Q34" s="103" t="s">
        <v>157</v>
      </c>
      <c r="R34" s="103" t="s">
        <v>387</v>
      </c>
      <c r="S34" s="103" t="s">
        <v>214</v>
      </c>
      <c r="T34" s="103" t="s">
        <v>593</v>
      </c>
      <c r="U34" s="104" t="s">
        <v>631</v>
      </c>
      <c r="V34" s="104" t="s">
        <v>632</v>
      </c>
      <c r="W34" s="104" t="s">
        <v>633</v>
      </c>
      <c r="X34" s="104" t="s">
        <v>591</v>
      </c>
      <c r="Y34" s="103" t="s">
        <v>214</v>
      </c>
      <c r="Z34" s="103" t="s">
        <v>593</v>
      </c>
      <c r="AA34" s="103" t="s">
        <v>605</v>
      </c>
    </row>
    <row r="35" spans="2:27" ht="15" customHeight="1" x14ac:dyDescent="0.2">
      <c r="B35" s="132" t="s">
        <v>341</v>
      </c>
      <c r="C35" s="132"/>
      <c r="D35" s="98">
        <v>37.937619350732</v>
      </c>
      <c r="E35" s="98">
        <v>39.214259730811207</v>
      </c>
      <c r="F35" s="98">
        <v>37.401109393470946</v>
      </c>
      <c r="G35" s="98">
        <v>36.071688500727802</v>
      </c>
      <c r="H35" s="98">
        <v>36.82582992269213</v>
      </c>
      <c r="I35" s="98">
        <v>38.450345580210985</v>
      </c>
      <c r="J35" s="98">
        <v>40.354868061874434</v>
      </c>
      <c r="K35" s="98">
        <v>38.083113576429938</v>
      </c>
      <c r="L35" s="98">
        <v>37.943262411347519</v>
      </c>
      <c r="M35" s="99">
        <f t="shared" ref="M35:M48" si="1">IFERROR(E35/D35-1,"-")</f>
        <v>3.3651040891014006E-2</v>
      </c>
      <c r="N35" s="99">
        <f t="shared" ref="N35:N48" si="2">IFERROR(F35/E35-1,"-")</f>
        <v>-4.6237015559817962E-2</v>
      </c>
      <c r="O35" s="99">
        <f t="shared" ref="O35:O48" si="3">IFERROR(G35/F35-1,"-")</f>
        <v>-3.5544958807430915E-2</v>
      </c>
      <c r="P35" s="99">
        <f t="shared" ref="P35:P48" si="4">IFERROR(H35/G35-1,"-")</f>
        <v>2.09067402527916E-2</v>
      </c>
      <c r="Q35" s="99">
        <f t="shared" ref="Q35:Q48" si="5">IFERROR(I35/H35-1,"-")</f>
        <v>4.4113483957569422E-2</v>
      </c>
      <c r="R35" s="99">
        <f t="shared" ref="R35:R48" si="6">IFERROR(J35/I35-1,"-")</f>
        <v>4.9531999073725741E-2</v>
      </c>
      <c r="S35" s="99">
        <f t="shared" ref="S35:S48" si="7">IFERROR(K35/J35-1,"-")</f>
        <v>-5.62944347125931E-2</v>
      </c>
      <c r="T35" s="99">
        <f t="shared" ref="T35:T48" si="8">IFERROR(L35/K35-1,"-")</f>
        <v>-3.672261849119729E-3</v>
      </c>
      <c r="U35" s="98">
        <v>40.354868061874434</v>
      </c>
      <c r="V35" s="98">
        <v>38.083113576429938</v>
      </c>
      <c r="W35" s="98">
        <v>37.943262411347519</v>
      </c>
      <c r="X35" s="98" t="e">
        <v>#REF!</v>
      </c>
      <c r="Y35" s="99">
        <f t="shared" ref="Y35:Y48" si="9">IFERROR(V35/U35-1,"-")</f>
        <v>-5.62944347125931E-2</v>
      </c>
      <c r="Z35" s="99">
        <f t="shared" ref="Z35:Z48" si="10">IFERROR(W35/V35-1,"-")</f>
        <v>-3.672261849119729E-3</v>
      </c>
      <c r="AA35" s="99" t="str">
        <f t="shared" ref="AA35:AA48" si="11">IFERROR(X35/W35-1,"-")</f>
        <v>-</v>
      </c>
    </row>
    <row r="36" spans="2:27" ht="15" customHeight="1" x14ac:dyDescent="0.2">
      <c r="B36" s="132" t="s">
        <v>342</v>
      </c>
      <c r="C36" s="132"/>
      <c r="D36" s="98">
        <v>28.957564575645801</v>
      </c>
      <c r="E36" s="98">
        <v>29.712078005703248</v>
      </c>
      <c r="F36" s="98">
        <v>29.460811561978876</v>
      </c>
      <c r="G36" s="98">
        <v>29.0346352247605</v>
      </c>
      <c r="H36" s="98">
        <v>29.091243223375908</v>
      </c>
      <c r="I36" s="98">
        <v>29.905426498944081</v>
      </c>
      <c r="J36" s="98">
        <v>31.609881531821102</v>
      </c>
      <c r="K36" s="98">
        <v>28.685882677962979</v>
      </c>
      <c r="L36" s="98">
        <v>28.068717096148514</v>
      </c>
      <c r="M36" s="99">
        <f t="shared" si="1"/>
        <v>2.6055831735656954E-2</v>
      </c>
      <c r="N36" s="99">
        <f t="shared" si="2"/>
        <v>-8.4567105564323786E-3</v>
      </c>
      <c r="O36" s="99">
        <f t="shared" si="3"/>
        <v>-1.4465872276525626E-2</v>
      </c>
      <c r="P36" s="99">
        <f t="shared" si="4"/>
        <v>1.9496714243936175E-3</v>
      </c>
      <c r="Q36" s="99">
        <f t="shared" si="5"/>
        <v>2.7987228641845885E-2</v>
      </c>
      <c r="R36" s="99">
        <f t="shared" si="6"/>
        <v>5.6994841151561726E-2</v>
      </c>
      <c r="S36" s="99">
        <f t="shared" si="7"/>
        <v>-9.2502683090241455E-2</v>
      </c>
      <c r="T36" s="99">
        <f t="shared" si="8"/>
        <v>-2.1514610121744049E-2</v>
      </c>
      <c r="U36" s="98">
        <v>31.609881531821102</v>
      </c>
      <c r="V36" s="98">
        <v>28.685882677962979</v>
      </c>
      <c r="W36" s="98">
        <v>28.068717096148514</v>
      </c>
      <c r="X36" s="98" t="e">
        <v>#REF!</v>
      </c>
      <c r="Y36" s="99">
        <f t="shared" si="9"/>
        <v>-9.2502683090241455E-2</v>
      </c>
      <c r="Z36" s="99">
        <f t="shared" si="10"/>
        <v>-2.1514610121744049E-2</v>
      </c>
      <c r="AA36" s="99" t="str">
        <f t="shared" si="11"/>
        <v>-</v>
      </c>
    </row>
    <row r="37" spans="2:27" ht="15" customHeight="1" x14ac:dyDescent="0.2">
      <c r="B37" s="132" t="s">
        <v>343</v>
      </c>
      <c r="C37" s="132"/>
      <c r="D37" s="98">
        <v>27.6427235727643</v>
      </c>
      <c r="E37" s="98">
        <v>28.297707387307565</v>
      </c>
      <c r="F37" s="98">
        <v>26.158068057080133</v>
      </c>
      <c r="G37" s="98">
        <v>25.781505282648951</v>
      </c>
      <c r="H37" s="98">
        <v>26.514016691632783</v>
      </c>
      <c r="I37" s="98">
        <v>27.210004312203537</v>
      </c>
      <c r="J37" s="98">
        <v>27.383258015924252</v>
      </c>
      <c r="K37" s="98">
        <v>25.157973653207669</v>
      </c>
      <c r="L37" s="98">
        <v>23.524978466838931</v>
      </c>
      <c r="M37" s="99">
        <f t="shared" si="1"/>
        <v>2.3694619411113393E-2</v>
      </c>
      <c r="N37" s="99">
        <f t="shared" si="2"/>
        <v>-7.5611755431011729E-2</v>
      </c>
      <c r="O37" s="99">
        <f t="shared" si="3"/>
        <v>-1.4395664603726654E-2</v>
      </c>
      <c r="P37" s="99">
        <f t="shared" si="4"/>
        <v>2.8412282407606959E-2</v>
      </c>
      <c r="Q37" s="99">
        <f t="shared" si="5"/>
        <v>2.6249799442511268E-2</v>
      </c>
      <c r="R37" s="99">
        <f t="shared" si="6"/>
        <v>6.3672795392764048E-3</v>
      </c>
      <c r="S37" s="99">
        <f t="shared" si="7"/>
        <v>-8.1264412051425983E-2</v>
      </c>
      <c r="T37" s="99">
        <f t="shared" si="8"/>
        <v>-6.49096468928263E-2</v>
      </c>
      <c r="U37" s="98">
        <v>27.383258015924252</v>
      </c>
      <c r="V37" s="98">
        <v>25.157973653207669</v>
      </c>
      <c r="W37" s="98">
        <v>23.524978466838931</v>
      </c>
      <c r="X37" s="98" t="e">
        <v>#REF!</v>
      </c>
      <c r="Y37" s="99">
        <f t="shared" si="9"/>
        <v>-8.1264412051425983E-2</v>
      </c>
      <c r="Z37" s="99">
        <f t="shared" si="10"/>
        <v>-6.49096468928263E-2</v>
      </c>
      <c r="AA37" s="99" t="str">
        <f t="shared" si="11"/>
        <v>-</v>
      </c>
    </row>
    <row r="38" spans="2:27" ht="15" customHeight="1" x14ac:dyDescent="0.2">
      <c r="B38" s="132" t="s">
        <v>344</v>
      </c>
      <c r="C38" s="132"/>
      <c r="D38" s="98">
        <v>23.627479160678401</v>
      </c>
      <c r="E38" s="98">
        <v>25.666602723959333</v>
      </c>
      <c r="F38" s="98">
        <v>24.584653798136944</v>
      </c>
      <c r="G38" s="98">
        <v>24.632637277648879</v>
      </c>
      <c r="H38" s="98">
        <v>23.975647468109781</v>
      </c>
      <c r="I38" s="98">
        <v>23.828802776171198</v>
      </c>
      <c r="J38" s="98">
        <v>24.997568329928995</v>
      </c>
      <c r="K38" s="98">
        <v>22.525301204819279</v>
      </c>
      <c r="L38" s="98">
        <v>22.784810126582279</v>
      </c>
      <c r="M38" s="99">
        <f t="shared" si="1"/>
        <v>8.6303052027425053E-2</v>
      </c>
      <c r="N38" s="99">
        <f t="shared" si="2"/>
        <v>-4.215395926989618E-2</v>
      </c>
      <c r="O38" s="99">
        <f t="shared" si="3"/>
        <v>1.9517655162413217E-3</v>
      </c>
      <c r="P38" s="99">
        <f t="shared" si="4"/>
        <v>-2.667151722869876E-2</v>
      </c>
      <c r="Q38" s="99">
        <f t="shared" si="5"/>
        <v>-6.124743539623001E-3</v>
      </c>
      <c r="R38" s="99">
        <f t="shared" si="6"/>
        <v>4.9048437923476573E-2</v>
      </c>
      <c r="S38" s="99">
        <f t="shared" si="7"/>
        <v>-9.890030472082878E-2</v>
      </c>
      <c r="T38" s="99">
        <f t="shared" si="8"/>
        <v>1.1520774768040809E-2</v>
      </c>
      <c r="U38" s="98">
        <v>24.997568329928995</v>
      </c>
      <c r="V38" s="98">
        <v>22.525301204819279</v>
      </c>
      <c r="W38" s="98">
        <v>22.784810126582279</v>
      </c>
      <c r="X38" s="98" t="e">
        <v>#REF!</v>
      </c>
      <c r="Y38" s="99">
        <f t="shared" si="9"/>
        <v>-9.890030472082878E-2</v>
      </c>
      <c r="Z38" s="99">
        <f t="shared" si="10"/>
        <v>1.1520774768040809E-2</v>
      </c>
      <c r="AA38" s="99" t="str">
        <f t="shared" si="11"/>
        <v>-</v>
      </c>
    </row>
    <row r="39" spans="2:27" ht="15" customHeight="1" x14ac:dyDescent="0.2">
      <c r="B39" s="132" t="s">
        <v>345</v>
      </c>
      <c r="C39" s="132"/>
      <c r="D39" s="98">
        <v>20.0729261622607</v>
      </c>
      <c r="E39" s="98">
        <v>21.674562682215743</v>
      </c>
      <c r="F39" s="98">
        <v>20.524733533752393</v>
      </c>
      <c r="G39" s="98">
        <v>20.777443197372023</v>
      </c>
      <c r="H39" s="98">
        <v>20.751276440554339</v>
      </c>
      <c r="I39" s="98">
        <v>20.693430656934307</v>
      </c>
      <c r="J39" s="98">
        <v>22.193807653667001</v>
      </c>
      <c r="K39" s="98">
        <v>19.760643157317741</v>
      </c>
      <c r="L39" s="98">
        <v>19.245868711768466</v>
      </c>
      <c r="M39" s="99">
        <f t="shared" si="1"/>
        <v>7.9790883850621386E-2</v>
      </c>
      <c r="N39" s="99">
        <f t="shared" si="2"/>
        <v>-5.3049704638645334E-2</v>
      </c>
      <c r="O39" s="99">
        <f t="shared" si="3"/>
        <v>1.2312445528418481E-2</v>
      </c>
      <c r="P39" s="99">
        <f t="shared" si="4"/>
        <v>-1.2593829071805285E-3</v>
      </c>
      <c r="Q39" s="99">
        <f t="shared" si="5"/>
        <v>-2.7875771298089269E-3</v>
      </c>
      <c r="R39" s="99">
        <f t="shared" si="6"/>
        <v>7.2504990671033109E-2</v>
      </c>
      <c r="S39" s="99">
        <f t="shared" si="7"/>
        <v>-0.1096325846523788</v>
      </c>
      <c r="T39" s="99">
        <f t="shared" si="8"/>
        <v>-2.6050490434500029E-2</v>
      </c>
      <c r="U39" s="98">
        <v>22.193807653667001</v>
      </c>
      <c r="V39" s="98">
        <v>19.760643157317741</v>
      </c>
      <c r="W39" s="98">
        <v>19.245868711768466</v>
      </c>
      <c r="X39" s="98" t="e">
        <v>#REF!</v>
      </c>
      <c r="Y39" s="99">
        <f t="shared" si="9"/>
        <v>-0.1096325846523788</v>
      </c>
      <c r="Z39" s="99">
        <f t="shared" si="10"/>
        <v>-2.6050490434500029E-2</v>
      </c>
      <c r="AA39" s="99" t="str">
        <f t="shared" si="11"/>
        <v>-</v>
      </c>
    </row>
    <row r="40" spans="2:27" ht="15" customHeight="1" x14ac:dyDescent="0.2">
      <c r="B40" s="132" t="s">
        <v>346</v>
      </c>
      <c r="C40" s="132"/>
      <c r="D40" s="98" t="s">
        <v>634</v>
      </c>
      <c r="E40" s="98" t="s">
        <v>634</v>
      </c>
      <c r="F40" s="98" t="s">
        <v>634</v>
      </c>
      <c r="G40" s="98" t="s">
        <v>634</v>
      </c>
      <c r="H40" s="98">
        <v>18.863636363636363</v>
      </c>
      <c r="I40" s="98">
        <v>18.681818181818183</v>
      </c>
      <c r="J40" s="98">
        <v>20.390909090909091</v>
      </c>
      <c r="K40" s="98">
        <v>18.454545454545453</v>
      </c>
      <c r="L40" s="98">
        <v>17.781818181818181</v>
      </c>
      <c r="M40" s="99" t="str">
        <f t="shared" si="1"/>
        <v>-</v>
      </c>
      <c r="N40" s="99" t="str">
        <f t="shared" si="2"/>
        <v>-</v>
      </c>
      <c r="O40" s="99" t="str">
        <f t="shared" si="3"/>
        <v>-</v>
      </c>
      <c r="P40" s="99" t="str">
        <f t="shared" si="4"/>
        <v>-</v>
      </c>
      <c r="Q40" s="99">
        <f t="shared" si="5"/>
        <v>-9.6385542168673233E-3</v>
      </c>
      <c r="R40" s="99">
        <f t="shared" si="6"/>
        <v>9.1484184914841782E-2</v>
      </c>
      <c r="S40" s="99">
        <f t="shared" si="7"/>
        <v>-9.4962104324565422E-2</v>
      </c>
      <c r="T40" s="99">
        <f t="shared" si="8"/>
        <v>-3.6453201970443327E-2</v>
      </c>
      <c r="U40" s="98">
        <v>20.390909090909091</v>
      </c>
      <c r="V40" s="98">
        <v>18.454545454545453</v>
      </c>
      <c r="W40" s="98">
        <v>17.781818181818181</v>
      </c>
      <c r="X40" s="98" t="e">
        <v>#REF!</v>
      </c>
      <c r="Y40" s="99">
        <f t="shared" si="9"/>
        <v>-9.4962104324565422E-2</v>
      </c>
      <c r="Z40" s="99">
        <f t="shared" si="10"/>
        <v>-3.6453201970443327E-2</v>
      </c>
      <c r="AA40" s="99" t="str">
        <f t="shared" si="11"/>
        <v>-</v>
      </c>
    </row>
    <row r="41" spans="2:27" ht="15" customHeight="1" x14ac:dyDescent="0.2">
      <c r="B41" s="132" t="s">
        <v>347</v>
      </c>
      <c r="C41" s="132"/>
      <c r="D41" s="98">
        <v>13.0060450631984</v>
      </c>
      <c r="E41" s="98">
        <v>14.051779343152502</v>
      </c>
      <c r="F41" s="98">
        <v>15.202116981476411</v>
      </c>
      <c r="G41" s="98">
        <v>15.866217078283059</v>
      </c>
      <c r="H41" s="98">
        <v>16.920412070380163</v>
      </c>
      <c r="I41" s="98">
        <v>17.570400072906224</v>
      </c>
      <c r="J41" s="98">
        <v>18.58600583090379</v>
      </c>
      <c r="K41" s="98">
        <v>18.084039741135722</v>
      </c>
      <c r="L41" s="98">
        <v>17.602552415679124</v>
      </c>
      <c r="M41" s="99">
        <f t="shared" si="1"/>
        <v>8.0403710341823142E-2</v>
      </c>
      <c r="N41" s="99">
        <f t="shared" si="2"/>
        <v>8.1864197425251639E-2</v>
      </c>
      <c r="O41" s="99">
        <f t="shared" si="3"/>
        <v>4.3684711650084251E-2</v>
      </c>
      <c r="P41" s="99">
        <f t="shared" si="4"/>
        <v>6.6442743528325687E-2</v>
      </c>
      <c r="Q41" s="99">
        <f t="shared" si="5"/>
        <v>3.8414431032911533E-2</v>
      </c>
      <c r="R41" s="99">
        <f t="shared" si="6"/>
        <v>5.7802084971510848E-2</v>
      </c>
      <c r="S41" s="99">
        <f t="shared" si="7"/>
        <v>-2.7007744123991761E-2</v>
      </c>
      <c r="T41" s="99">
        <f t="shared" si="8"/>
        <v>-2.6624987135001721E-2</v>
      </c>
      <c r="U41" s="98">
        <v>18.58600583090379</v>
      </c>
      <c r="V41" s="98">
        <v>18.084039741135722</v>
      </c>
      <c r="W41" s="98">
        <v>17.602552415679124</v>
      </c>
      <c r="X41" s="98" t="e">
        <v>#REF!</v>
      </c>
      <c r="Y41" s="99">
        <f t="shared" si="9"/>
        <v>-2.7007744123991761E-2</v>
      </c>
      <c r="Z41" s="99">
        <f t="shared" si="10"/>
        <v>-2.6624987135001721E-2</v>
      </c>
      <c r="AA41" s="99" t="str">
        <f t="shared" si="11"/>
        <v>-</v>
      </c>
    </row>
    <row r="42" spans="2:27" ht="15" customHeight="1" x14ac:dyDescent="0.2">
      <c r="B42" s="132" t="s">
        <v>348</v>
      </c>
      <c r="C42" s="132"/>
      <c r="D42" s="98">
        <v>13.9</v>
      </c>
      <c r="E42" s="98">
        <v>14.963636363636363</v>
      </c>
      <c r="F42" s="98">
        <v>14.809090909090909</v>
      </c>
      <c r="G42" s="98">
        <v>15.145454545454545</v>
      </c>
      <c r="H42" s="98">
        <v>15.027272727272727</v>
      </c>
      <c r="I42" s="98">
        <v>15.627272727272727</v>
      </c>
      <c r="J42" s="98">
        <v>17.227272727272727</v>
      </c>
      <c r="K42" s="98">
        <v>15.809090909090909</v>
      </c>
      <c r="L42" s="98">
        <v>15.727272727272728</v>
      </c>
      <c r="M42" s="99">
        <f t="shared" si="1"/>
        <v>7.6520601700457824E-2</v>
      </c>
      <c r="N42" s="99">
        <f t="shared" si="2"/>
        <v>-1.0328068043742422E-2</v>
      </c>
      <c r="O42" s="99">
        <f t="shared" si="3"/>
        <v>2.2713321055862545E-2</v>
      </c>
      <c r="P42" s="99">
        <f t="shared" si="4"/>
        <v>-7.8031212484993562E-3</v>
      </c>
      <c r="Q42" s="99">
        <f t="shared" si="5"/>
        <v>3.9927404718693271E-2</v>
      </c>
      <c r="R42" s="99">
        <f t="shared" si="6"/>
        <v>0.10238510762070963</v>
      </c>
      <c r="S42" s="99">
        <f t="shared" si="7"/>
        <v>-8.2321899736147786E-2</v>
      </c>
      <c r="T42" s="99">
        <f t="shared" si="8"/>
        <v>-5.1753881541114488E-3</v>
      </c>
      <c r="U42" s="98">
        <v>17.227272727272727</v>
      </c>
      <c r="V42" s="98">
        <v>15.809090909090909</v>
      </c>
      <c r="W42" s="98">
        <v>15.727272727272728</v>
      </c>
      <c r="X42" s="98" t="e">
        <v>#REF!</v>
      </c>
      <c r="Y42" s="99">
        <f t="shared" si="9"/>
        <v>-8.2321899736147786E-2</v>
      </c>
      <c r="Z42" s="99">
        <f t="shared" si="10"/>
        <v>-5.1753881541114488E-3</v>
      </c>
      <c r="AA42" s="99" t="str">
        <f t="shared" si="11"/>
        <v>-</v>
      </c>
    </row>
    <row r="43" spans="2:27" ht="15" customHeight="1" x14ac:dyDescent="0.2">
      <c r="B43" s="132" t="s">
        <v>349</v>
      </c>
      <c r="C43" s="132"/>
      <c r="D43" s="98">
        <v>15.7037576198708</v>
      </c>
      <c r="E43" s="98">
        <v>17.026117026117028</v>
      </c>
      <c r="F43" s="98">
        <v>16.527120495085548</v>
      </c>
      <c r="G43" s="98">
        <v>16.192122259619758</v>
      </c>
      <c r="H43" s="98">
        <v>16.653024101864485</v>
      </c>
      <c r="I43" s="98">
        <v>16.22088791848617</v>
      </c>
      <c r="J43" s="98">
        <v>16.947148185208768</v>
      </c>
      <c r="K43" s="98">
        <v>15.603095129722348</v>
      </c>
      <c r="L43" s="98">
        <v>15.679854479308778</v>
      </c>
      <c r="M43" s="99">
        <f t="shared" si="1"/>
        <v>8.4206559872840758E-2</v>
      </c>
      <c r="N43" s="99">
        <f t="shared" si="2"/>
        <v>-2.9307711809219317E-2</v>
      </c>
      <c r="O43" s="99">
        <f t="shared" si="3"/>
        <v>-2.0269606890408021E-2</v>
      </c>
      <c r="P43" s="99">
        <f t="shared" si="4"/>
        <v>2.8464572762900486E-2</v>
      </c>
      <c r="Q43" s="99">
        <f t="shared" si="5"/>
        <v>-2.5949411994781957E-2</v>
      </c>
      <c r="R43" s="99">
        <f t="shared" si="6"/>
        <v>4.4773151159925861E-2</v>
      </c>
      <c r="S43" s="99">
        <f t="shared" si="7"/>
        <v>-7.9308509065819766E-2</v>
      </c>
      <c r="T43" s="99">
        <f t="shared" si="8"/>
        <v>4.9194950712190266E-3</v>
      </c>
      <c r="U43" s="98">
        <v>16.947148185208768</v>
      </c>
      <c r="V43" s="98">
        <v>15.603095129722348</v>
      </c>
      <c r="W43" s="98">
        <v>15.679854479308778</v>
      </c>
      <c r="X43" s="98" t="e">
        <v>#REF!</v>
      </c>
      <c r="Y43" s="99">
        <f t="shared" si="9"/>
        <v>-7.9308509065819766E-2</v>
      </c>
      <c r="Z43" s="99">
        <f t="shared" si="10"/>
        <v>4.9194950712190266E-3</v>
      </c>
      <c r="AA43" s="99" t="str">
        <f t="shared" si="11"/>
        <v>-</v>
      </c>
    </row>
    <row r="44" spans="2:27" ht="15" customHeight="1" x14ac:dyDescent="0.2">
      <c r="B44" s="132" t="s">
        <v>351</v>
      </c>
      <c r="C44" s="132"/>
      <c r="D44" s="98">
        <v>10.246386035094099</v>
      </c>
      <c r="E44" s="98">
        <v>10.538279687215857</v>
      </c>
      <c r="F44" s="98">
        <v>10.536363636363637</v>
      </c>
      <c r="G44" s="98">
        <v>10.737339758159832</v>
      </c>
      <c r="H44" s="98">
        <v>10.6</v>
      </c>
      <c r="I44" s="98">
        <v>10.674668121476632</v>
      </c>
      <c r="J44" s="98">
        <v>11.246476952450223</v>
      </c>
      <c r="K44" s="98">
        <v>10.782798436221475</v>
      </c>
      <c r="L44" s="98">
        <v>11.337394308573506</v>
      </c>
      <c r="M44" s="99">
        <f t="shared" si="1"/>
        <v>2.8487473644074557E-2</v>
      </c>
      <c r="N44" s="99">
        <f t="shared" si="2"/>
        <v>-1.8181818181806086E-4</v>
      </c>
      <c r="O44" s="99">
        <f t="shared" si="3"/>
        <v>1.9074524070389565E-2</v>
      </c>
      <c r="P44" s="99">
        <f t="shared" si="4"/>
        <v>-1.2790855207451268E-2</v>
      </c>
      <c r="Q44" s="99">
        <f t="shared" si="5"/>
        <v>7.0441624034558448E-3</v>
      </c>
      <c r="R44" s="99">
        <f t="shared" si="6"/>
        <v>5.3566895426299554E-2</v>
      </c>
      <c r="S44" s="99">
        <f t="shared" si="7"/>
        <v>-4.1228779304769647E-2</v>
      </c>
      <c r="T44" s="99">
        <f t="shared" si="8"/>
        <v>5.1433389544687902E-2</v>
      </c>
      <c r="U44" s="98">
        <v>11.246476952450223</v>
      </c>
      <c r="V44" s="98">
        <v>10.782798436221475</v>
      </c>
      <c r="W44" s="98">
        <v>11.337394308573506</v>
      </c>
      <c r="X44" s="98" t="e">
        <v>#REF!</v>
      </c>
      <c r="Y44" s="99">
        <f t="shared" si="9"/>
        <v>-4.1228779304769647E-2</v>
      </c>
      <c r="Z44" s="99">
        <f t="shared" si="10"/>
        <v>5.1433389544687902E-2</v>
      </c>
      <c r="AA44" s="99" t="str">
        <f t="shared" si="11"/>
        <v>-</v>
      </c>
    </row>
    <row r="45" spans="2:27" ht="15" customHeight="1" x14ac:dyDescent="0.2">
      <c r="B45" s="132" t="s">
        <v>350</v>
      </c>
      <c r="C45" s="132"/>
      <c r="D45" s="98">
        <v>10.147314484399301</v>
      </c>
      <c r="E45" s="98">
        <v>11.465084436330443</v>
      </c>
      <c r="F45" s="98">
        <v>10.752196193265007</v>
      </c>
      <c r="G45" s="98">
        <v>10.812047972168818</v>
      </c>
      <c r="H45" s="98">
        <v>10.48062865497076</v>
      </c>
      <c r="I45" s="98">
        <v>10.508474576271187</v>
      </c>
      <c r="J45" s="98">
        <v>11.379657603222558</v>
      </c>
      <c r="K45" s="98">
        <v>10.247026532479415</v>
      </c>
      <c r="L45" s="98">
        <v>10.148899241801407</v>
      </c>
      <c r="M45" s="99">
        <f t="shared" si="1"/>
        <v>0.12986391167407985</v>
      </c>
      <c r="N45" s="99">
        <f t="shared" si="2"/>
        <v>-6.2179066104951053E-2</v>
      </c>
      <c r="O45" s="99">
        <f t="shared" si="3"/>
        <v>5.5664701264752647E-3</v>
      </c>
      <c r="P45" s="99">
        <f t="shared" si="4"/>
        <v>-3.0652779015701848E-2</v>
      </c>
      <c r="Q45" s="99">
        <f t="shared" si="5"/>
        <v>2.6568941823179593E-3</v>
      </c>
      <c r="R45" s="99">
        <f t="shared" si="6"/>
        <v>8.2902900951824066E-2</v>
      </c>
      <c r="S45" s="99">
        <f t="shared" si="7"/>
        <v>-9.9531208252030212E-2</v>
      </c>
      <c r="T45" s="99">
        <f t="shared" si="8"/>
        <v>-9.5761722063448795E-3</v>
      </c>
      <c r="U45" s="98">
        <v>11.379657603222558</v>
      </c>
      <c r="V45" s="98">
        <v>10.247026532479415</v>
      </c>
      <c r="W45" s="98">
        <v>10.148899241801407</v>
      </c>
      <c r="X45" s="98" t="e">
        <v>#REF!</v>
      </c>
      <c r="Y45" s="99">
        <f t="shared" si="9"/>
        <v>-9.9531208252030212E-2</v>
      </c>
      <c r="Z45" s="99">
        <f t="shared" si="10"/>
        <v>-9.5761722063448795E-3</v>
      </c>
      <c r="AA45" s="99" t="str">
        <f t="shared" si="11"/>
        <v>-</v>
      </c>
    </row>
    <row r="46" spans="2:27" ht="15" customHeight="1" x14ac:dyDescent="0.2">
      <c r="B46" s="132" t="s">
        <v>353</v>
      </c>
      <c r="C46" s="132"/>
      <c r="D46" s="98">
        <v>6.9551777434312196</v>
      </c>
      <c r="E46" s="98">
        <v>7.4461314664969542</v>
      </c>
      <c r="F46" s="98">
        <v>7.4909090909090912</v>
      </c>
      <c r="G46" s="98">
        <v>7.7181818181818178</v>
      </c>
      <c r="H46" s="98">
        <v>7.8650663757046733</v>
      </c>
      <c r="I46" s="98">
        <v>8.7296535418750576</v>
      </c>
      <c r="J46" s="98">
        <v>9.5735975997817988</v>
      </c>
      <c r="K46" s="98">
        <v>8.884241156679094</v>
      </c>
      <c r="L46" s="98">
        <v>9.3207238337728473</v>
      </c>
      <c r="M46" s="99">
        <f t="shared" si="1"/>
        <v>7.058823529411784E-2</v>
      </c>
      <c r="N46" s="99">
        <f t="shared" si="2"/>
        <v>6.0135420135420947E-3</v>
      </c>
      <c r="O46" s="99">
        <f t="shared" si="3"/>
        <v>3.0339805825242649E-2</v>
      </c>
      <c r="P46" s="99">
        <f t="shared" si="4"/>
        <v>1.9030979184351038E-2</v>
      </c>
      <c r="Q46" s="99">
        <f t="shared" si="5"/>
        <v>0.10992751044557103</v>
      </c>
      <c r="R46" s="99">
        <f t="shared" si="6"/>
        <v>9.66755500500045E-2</v>
      </c>
      <c r="S46" s="99">
        <f t="shared" si="7"/>
        <v>-7.2005997318961512E-2</v>
      </c>
      <c r="T46" s="99">
        <f t="shared" si="8"/>
        <v>4.9129989764585602E-2</v>
      </c>
      <c r="U46" s="98">
        <v>9.5735975997817988</v>
      </c>
      <c r="V46" s="98">
        <v>8.884241156679094</v>
      </c>
      <c r="W46" s="98">
        <v>9.3207238337728473</v>
      </c>
      <c r="X46" s="98" t="e">
        <v>#REF!</v>
      </c>
      <c r="Y46" s="99">
        <f t="shared" si="9"/>
        <v>-7.2005997318961512E-2</v>
      </c>
      <c r="Z46" s="99">
        <f t="shared" si="10"/>
        <v>4.9129989764585602E-2</v>
      </c>
      <c r="AA46" s="99" t="str">
        <f t="shared" si="11"/>
        <v>-</v>
      </c>
    </row>
    <row r="47" spans="2:27" ht="15" customHeight="1" x14ac:dyDescent="0.2">
      <c r="B47" s="132" t="s">
        <v>352</v>
      </c>
      <c r="C47" s="132"/>
      <c r="D47" s="98" t="s">
        <v>634</v>
      </c>
      <c r="E47" s="98" t="s">
        <v>634</v>
      </c>
      <c r="F47" s="98" t="s">
        <v>634</v>
      </c>
      <c r="G47" s="98" t="s">
        <v>634</v>
      </c>
      <c r="H47" s="98">
        <v>8.9818181818181824</v>
      </c>
      <c r="I47" s="98">
        <v>9.1909090909090914</v>
      </c>
      <c r="J47" s="98">
        <v>9.3909090909090907</v>
      </c>
      <c r="K47" s="98">
        <v>7.836363636363636</v>
      </c>
      <c r="L47" s="98">
        <v>8.0363636363636353</v>
      </c>
      <c r="M47" s="99" t="str">
        <f t="shared" si="1"/>
        <v>-</v>
      </c>
      <c r="N47" s="99" t="str">
        <f t="shared" si="2"/>
        <v>-</v>
      </c>
      <c r="O47" s="99" t="str">
        <f t="shared" si="3"/>
        <v>-</v>
      </c>
      <c r="P47" s="99" t="str">
        <f t="shared" si="4"/>
        <v>-</v>
      </c>
      <c r="Q47" s="99">
        <f t="shared" si="5"/>
        <v>2.3279352226720729E-2</v>
      </c>
      <c r="R47" s="99">
        <f t="shared" si="6"/>
        <v>2.1760633036597365E-2</v>
      </c>
      <c r="S47" s="99">
        <f t="shared" si="7"/>
        <v>-0.16553727008712493</v>
      </c>
      <c r="T47" s="99">
        <f t="shared" si="8"/>
        <v>2.5522041763341052E-2</v>
      </c>
      <c r="U47" s="98">
        <v>9.3909090909090907</v>
      </c>
      <c r="V47" s="98">
        <v>7.836363636363636</v>
      </c>
      <c r="W47" s="98">
        <v>8.0363636363636353</v>
      </c>
      <c r="X47" s="98" t="e">
        <v>#REF!</v>
      </c>
      <c r="Y47" s="99">
        <f t="shared" si="9"/>
        <v>-0.16553727008712493</v>
      </c>
      <c r="Z47" s="99">
        <f t="shared" si="10"/>
        <v>2.5522041763341052E-2</v>
      </c>
      <c r="AA47" s="99" t="str">
        <f t="shared" si="11"/>
        <v>-</v>
      </c>
    </row>
    <row r="48" spans="2:27" ht="15" customHeight="1" x14ac:dyDescent="0.2">
      <c r="B48" s="132" t="s">
        <v>354</v>
      </c>
      <c r="C48" s="132"/>
      <c r="D48" s="98" t="s">
        <v>634</v>
      </c>
      <c r="E48" s="98" t="s">
        <v>634</v>
      </c>
      <c r="F48" s="98" t="s">
        <v>634</v>
      </c>
      <c r="G48" s="98" t="s">
        <v>634</v>
      </c>
      <c r="H48" s="98">
        <v>0.84545454545454546</v>
      </c>
      <c r="I48" s="98">
        <v>0.76363636363636367</v>
      </c>
      <c r="J48" s="98">
        <v>1.8818181818181818</v>
      </c>
      <c r="K48" s="98">
        <v>2.081818181818182</v>
      </c>
      <c r="L48" s="98">
        <v>2.7818181818181817</v>
      </c>
      <c r="M48" s="99" t="str">
        <f t="shared" si="1"/>
        <v>-</v>
      </c>
      <c r="N48" s="99" t="str">
        <f t="shared" si="2"/>
        <v>-</v>
      </c>
      <c r="O48" s="99" t="str">
        <f t="shared" si="3"/>
        <v>-</v>
      </c>
      <c r="P48" s="99" t="str">
        <f t="shared" si="4"/>
        <v>-</v>
      </c>
      <c r="Q48" s="99">
        <f t="shared" si="5"/>
        <v>-9.6774193548387011E-2</v>
      </c>
      <c r="R48" s="99">
        <f t="shared" si="6"/>
        <v>1.4642857142857144</v>
      </c>
      <c r="S48" s="99">
        <f t="shared" si="7"/>
        <v>0.106280193236715</v>
      </c>
      <c r="T48" s="99">
        <f t="shared" si="8"/>
        <v>0.33624454148471594</v>
      </c>
      <c r="U48" s="98">
        <v>1.8818181818181818</v>
      </c>
      <c r="V48" s="98">
        <v>2.081818181818182</v>
      </c>
      <c r="W48" s="98">
        <v>2.7818181818181817</v>
      </c>
      <c r="X48" s="98" t="e">
        <v>#REF!</v>
      </c>
      <c r="Y48" s="99">
        <f t="shared" si="9"/>
        <v>0.106280193236715</v>
      </c>
      <c r="Z48" s="99">
        <f t="shared" si="10"/>
        <v>0.33624454148471594</v>
      </c>
      <c r="AA48" s="99" t="str">
        <f t="shared" si="11"/>
        <v>-</v>
      </c>
    </row>
    <row r="49" spans="1:27" ht="15" customHeight="1" x14ac:dyDescent="0.2">
      <c r="B49" s="132" t="s">
        <v>355</v>
      </c>
      <c r="C49" s="132"/>
      <c r="D49" s="98">
        <v>4.0727272727272696</v>
      </c>
      <c r="E49" s="98">
        <v>4.2454545454545451</v>
      </c>
      <c r="F49" s="98">
        <v>2.9090909090909092</v>
      </c>
      <c r="G49" s="98" t="s">
        <v>634</v>
      </c>
      <c r="H49" s="98" t="s">
        <v>634</v>
      </c>
      <c r="I49" s="98" t="s">
        <v>634</v>
      </c>
      <c r="J49" s="98" t="s">
        <v>634</v>
      </c>
      <c r="K49" s="98" t="s">
        <v>634</v>
      </c>
      <c r="L49" s="98" t="s">
        <v>634</v>
      </c>
      <c r="M49" s="99">
        <f t="shared" ref="M49:T49" si="12">IFERROR(E49/D49-1,"-")</f>
        <v>4.2410714285715079E-2</v>
      </c>
      <c r="N49" s="99">
        <f t="shared" si="12"/>
        <v>-0.31477516059957167</v>
      </c>
      <c r="O49" s="99" t="str">
        <f t="shared" si="12"/>
        <v>-</v>
      </c>
      <c r="P49" s="99" t="str">
        <f t="shared" si="12"/>
        <v>-</v>
      </c>
      <c r="Q49" s="99" t="str">
        <f t="shared" si="12"/>
        <v>-</v>
      </c>
      <c r="R49" s="99" t="str">
        <f t="shared" si="12"/>
        <v>-</v>
      </c>
      <c r="S49" s="99" t="str">
        <f t="shared" si="12"/>
        <v>-</v>
      </c>
      <c r="T49" s="99" t="str">
        <f t="shared" si="12"/>
        <v>-</v>
      </c>
      <c r="U49" s="98" t="s">
        <v>634</v>
      </c>
      <c r="V49" s="98" t="s">
        <v>634</v>
      </c>
      <c r="W49" s="98" t="s">
        <v>634</v>
      </c>
      <c r="X49" s="98" t="e">
        <v>#REF!</v>
      </c>
      <c r="Y49" s="99" t="str">
        <f>IFERROR(V49/U49-1,"-")</f>
        <v>-</v>
      </c>
      <c r="Z49" s="99" t="str">
        <f>IFERROR(W49/V49-1,"-")</f>
        <v>-</v>
      </c>
      <c r="AA49" s="99" t="str">
        <f>IFERROR(X49/W49-1,"-")</f>
        <v>-</v>
      </c>
    </row>
    <row r="50" spans="1:27" ht="6" customHeight="1" x14ac:dyDescent="0.2">
      <c r="B50" s="21"/>
      <c r="C50" s="21"/>
      <c r="D50" s="25"/>
      <c r="E50" s="25"/>
      <c r="F50" s="25"/>
      <c r="G50" s="25"/>
      <c r="H50" s="25"/>
      <c r="I50" s="25"/>
      <c r="J50" s="25"/>
      <c r="K50" s="25"/>
      <c r="L50" s="25"/>
      <c r="M50" s="25"/>
      <c r="N50" s="25"/>
      <c r="O50" s="27"/>
      <c r="P50" s="27"/>
      <c r="Q50" s="27"/>
      <c r="R50" s="27"/>
      <c r="S50" s="27"/>
      <c r="T50" s="27"/>
      <c r="U50" s="25"/>
      <c r="V50" s="25"/>
      <c r="W50" s="25"/>
      <c r="X50" s="25"/>
      <c r="Y50" s="25"/>
      <c r="Z50" s="25"/>
      <c r="AA50" s="27"/>
    </row>
    <row r="51" spans="1:27" ht="38.25" customHeight="1" x14ac:dyDescent="0.2">
      <c r="B51" s="311" t="s">
        <v>340</v>
      </c>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row>
    <row r="59" spans="1:27" x14ac:dyDescent="0.2">
      <c r="D59" s="11"/>
      <c r="E59" s="11"/>
      <c r="F59" s="11"/>
      <c r="G59" s="11"/>
      <c r="H59" s="11"/>
      <c r="I59" s="11"/>
      <c r="J59" s="11"/>
    </row>
    <row r="60" spans="1:27" x14ac:dyDescent="0.2">
      <c r="B60" s="10"/>
      <c r="C60" s="10"/>
      <c r="D60" s="57"/>
      <c r="E60" s="57"/>
      <c r="F60" s="57"/>
      <c r="G60" s="57"/>
      <c r="H60" s="57"/>
      <c r="I60" s="11"/>
      <c r="J60" s="11"/>
    </row>
    <row r="61" spans="1:27" x14ac:dyDescent="0.2">
      <c r="A61" s="10"/>
      <c r="B61" s="10"/>
      <c r="C61" s="10"/>
      <c r="D61" s="57"/>
      <c r="E61" s="57"/>
      <c r="F61" s="57"/>
      <c r="G61" s="57"/>
      <c r="H61" s="57"/>
      <c r="I61" s="11"/>
      <c r="J61" s="11"/>
    </row>
    <row r="62" spans="1:27" x14ac:dyDescent="0.2">
      <c r="A62" s="10"/>
      <c r="B62" s="10"/>
      <c r="C62" s="10"/>
      <c r="D62" s="86"/>
      <c r="E62" s="86">
        <v>2014</v>
      </c>
      <c r="F62" s="168">
        <v>2015</v>
      </c>
      <c r="G62" s="61" t="s">
        <v>593</v>
      </c>
      <c r="H62" s="293"/>
      <c r="I62" s="45"/>
      <c r="J62" s="11"/>
    </row>
    <row r="63" spans="1:27" x14ac:dyDescent="0.2">
      <c r="A63" s="10"/>
      <c r="B63" s="169" t="s">
        <v>341</v>
      </c>
      <c r="C63" s="169"/>
      <c r="D63" s="62"/>
      <c r="E63" s="62">
        <v>38.083113576429938</v>
      </c>
      <c r="F63" s="62">
        <v>37.943262411347519</v>
      </c>
      <c r="G63" s="63">
        <f t="shared" ref="G63:G76" si="13">IFERROR(F63/E63-1,"-")</f>
        <v>-3.672261849119729E-3</v>
      </c>
      <c r="H63" s="217"/>
      <c r="I63" s="45"/>
      <c r="J63" s="45"/>
    </row>
    <row r="64" spans="1:27" x14ac:dyDescent="0.2">
      <c r="A64" s="10"/>
      <c r="B64" s="169" t="s">
        <v>342</v>
      </c>
      <c r="C64" s="169"/>
      <c r="D64" s="62"/>
      <c r="E64" s="62">
        <v>28.685882677962979</v>
      </c>
      <c r="F64" s="62">
        <v>28.068717096148514</v>
      </c>
      <c r="G64" s="63">
        <f t="shared" si="13"/>
        <v>-2.1514610121744049E-2</v>
      </c>
      <c r="H64" s="217"/>
      <c r="I64" s="45"/>
      <c r="J64" s="45"/>
    </row>
    <row r="65" spans="1:10" x14ac:dyDescent="0.2">
      <c r="A65" s="10"/>
      <c r="B65" s="169" t="s">
        <v>343</v>
      </c>
      <c r="C65" s="169"/>
      <c r="D65" s="62"/>
      <c r="E65" s="62">
        <v>25.157973653207669</v>
      </c>
      <c r="F65" s="62">
        <v>23.524978466838931</v>
      </c>
      <c r="G65" s="63">
        <f t="shared" si="13"/>
        <v>-6.49096468928263E-2</v>
      </c>
      <c r="H65" s="217"/>
      <c r="I65" s="45"/>
      <c r="J65" s="45"/>
    </row>
    <row r="66" spans="1:10" x14ac:dyDescent="0.2">
      <c r="A66" s="10"/>
      <c r="B66" s="169" t="s">
        <v>344</v>
      </c>
      <c r="C66" s="169"/>
      <c r="D66" s="62"/>
      <c r="E66" s="62">
        <v>22.525301204819279</v>
      </c>
      <c r="F66" s="62">
        <v>22.784810126582279</v>
      </c>
      <c r="G66" s="63">
        <f t="shared" si="13"/>
        <v>1.1520774768040809E-2</v>
      </c>
      <c r="H66" s="217"/>
      <c r="I66" s="45"/>
      <c r="J66" s="45"/>
    </row>
    <row r="67" spans="1:10" x14ac:dyDescent="0.2">
      <c r="A67" s="10"/>
      <c r="B67" s="169" t="s">
        <v>345</v>
      </c>
      <c r="C67" s="169"/>
      <c r="D67" s="62"/>
      <c r="E67" s="62">
        <v>19.760643157317741</v>
      </c>
      <c r="F67" s="62">
        <v>19.245868711768466</v>
      </c>
      <c r="G67" s="63">
        <f t="shared" si="13"/>
        <v>-2.6050490434500029E-2</v>
      </c>
      <c r="H67" s="217"/>
      <c r="I67" s="45"/>
      <c r="J67" s="45"/>
    </row>
    <row r="68" spans="1:10" x14ac:dyDescent="0.2">
      <c r="A68" s="10"/>
      <c r="B68" s="169" t="s">
        <v>346</v>
      </c>
      <c r="C68" s="169"/>
      <c r="D68" s="62"/>
      <c r="E68" s="62">
        <v>18.454545454545453</v>
      </c>
      <c r="F68" s="62">
        <v>17.781818181818181</v>
      </c>
      <c r="G68" s="63">
        <f t="shared" si="13"/>
        <v>-3.6453201970443327E-2</v>
      </c>
      <c r="H68" s="217"/>
      <c r="I68" s="45"/>
      <c r="J68" s="45"/>
    </row>
    <row r="69" spans="1:10" x14ac:dyDescent="0.2">
      <c r="A69" s="10"/>
      <c r="B69" s="169" t="s">
        <v>347</v>
      </c>
      <c r="C69" s="169"/>
      <c r="D69" s="62"/>
      <c r="E69" s="62">
        <v>18.084039741135722</v>
      </c>
      <c r="F69" s="62">
        <v>17.602552415679124</v>
      </c>
      <c r="G69" s="63">
        <f t="shared" si="13"/>
        <v>-2.6624987135001721E-2</v>
      </c>
      <c r="H69" s="217"/>
      <c r="I69" s="45"/>
      <c r="J69" s="45"/>
    </row>
    <row r="70" spans="1:10" x14ac:dyDescent="0.2">
      <c r="A70" s="10"/>
      <c r="B70" s="169" t="s">
        <v>348</v>
      </c>
      <c r="C70" s="169"/>
      <c r="D70" s="62"/>
      <c r="E70" s="62">
        <v>15.809090909090909</v>
      </c>
      <c r="F70" s="62">
        <v>15.727272727272728</v>
      </c>
      <c r="G70" s="63">
        <f t="shared" si="13"/>
        <v>-5.1753881541114488E-3</v>
      </c>
      <c r="H70" s="217"/>
      <c r="I70" s="45"/>
      <c r="J70" s="45"/>
    </row>
    <row r="71" spans="1:10" x14ac:dyDescent="0.2">
      <c r="A71" s="10"/>
      <c r="B71" s="169" t="s">
        <v>349</v>
      </c>
      <c r="C71" s="169"/>
      <c r="D71" s="62"/>
      <c r="E71" s="62">
        <v>15.603095129722348</v>
      </c>
      <c r="F71" s="62">
        <v>15.679854479308778</v>
      </c>
      <c r="G71" s="63">
        <f t="shared" si="13"/>
        <v>4.9194950712190266E-3</v>
      </c>
      <c r="H71" s="217"/>
      <c r="I71" s="45"/>
      <c r="J71" s="45"/>
    </row>
    <row r="72" spans="1:10" x14ac:dyDescent="0.2">
      <c r="A72" s="10"/>
      <c r="B72" s="169" t="s">
        <v>351</v>
      </c>
      <c r="C72" s="169"/>
      <c r="D72" s="62"/>
      <c r="E72" s="62">
        <v>10.782798436221475</v>
      </c>
      <c r="F72" s="62">
        <v>11.337394308573506</v>
      </c>
      <c r="G72" s="63">
        <f t="shared" si="13"/>
        <v>5.1433389544687902E-2</v>
      </c>
      <c r="H72" s="217"/>
      <c r="I72" s="45"/>
      <c r="J72" s="45"/>
    </row>
    <row r="73" spans="1:10" x14ac:dyDescent="0.2">
      <c r="A73" s="10"/>
      <c r="B73" s="169" t="s">
        <v>350</v>
      </c>
      <c r="C73" s="169"/>
      <c r="D73" s="62"/>
      <c r="E73" s="62">
        <v>10.247026532479415</v>
      </c>
      <c r="F73" s="62">
        <v>10.148899241801407</v>
      </c>
      <c r="G73" s="63">
        <f t="shared" si="13"/>
        <v>-9.5761722063448795E-3</v>
      </c>
      <c r="H73" s="217"/>
      <c r="I73" s="45"/>
      <c r="J73" s="45"/>
    </row>
    <row r="74" spans="1:10" x14ac:dyDescent="0.2">
      <c r="A74" s="10"/>
      <c r="B74" s="169" t="s">
        <v>353</v>
      </c>
      <c r="C74" s="169"/>
      <c r="D74" s="62"/>
      <c r="E74" s="62">
        <v>8.884241156679094</v>
      </c>
      <c r="F74" s="62">
        <v>9.3207238337728473</v>
      </c>
      <c r="G74" s="63">
        <f t="shared" si="13"/>
        <v>4.9129989764585602E-2</v>
      </c>
      <c r="H74" s="217"/>
      <c r="I74" s="45"/>
      <c r="J74" s="45"/>
    </row>
    <row r="75" spans="1:10" x14ac:dyDescent="0.2">
      <c r="A75" s="10"/>
      <c r="B75" s="169" t="s">
        <v>352</v>
      </c>
      <c r="C75" s="169"/>
      <c r="D75" s="62"/>
      <c r="E75" s="62">
        <v>7.836363636363636</v>
      </c>
      <c r="F75" s="62">
        <v>8.0363636363636353</v>
      </c>
      <c r="G75" s="63">
        <f t="shared" si="13"/>
        <v>2.5522041763341052E-2</v>
      </c>
      <c r="H75" s="217"/>
      <c r="I75" s="45"/>
      <c r="J75" s="45"/>
    </row>
    <row r="76" spans="1:10" x14ac:dyDescent="0.2">
      <c r="A76" s="10"/>
      <c r="B76" s="169" t="s">
        <v>354</v>
      </c>
      <c r="C76" s="169"/>
      <c r="D76" s="62"/>
      <c r="E76" s="62">
        <v>2.081818181818182</v>
      </c>
      <c r="F76" s="62">
        <v>2.7818181818181817</v>
      </c>
      <c r="G76" s="63">
        <f t="shared" si="13"/>
        <v>0.33624454148471594</v>
      </c>
      <c r="H76" s="217"/>
      <c r="I76" s="45"/>
      <c r="J76" s="45"/>
    </row>
    <row r="77" spans="1:10" x14ac:dyDescent="0.2">
      <c r="A77" s="10"/>
      <c r="B77" s="169" t="s">
        <v>355</v>
      </c>
      <c r="C77" s="169"/>
      <c r="D77" s="62"/>
      <c r="E77" s="62" t="s">
        <v>634</v>
      </c>
      <c r="F77" s="62" t="s">
        <v>634</v>
      </c>
      <c r="G77" s="63" t="str">
        <f>IFERROR(F77/E77-1,"-")</f>
        <v>-</v>
      </c>
      <c r="H77" s="217"/>
      <c r="I77" s="45"/>
      <c r="J77" s="45"/>
    </row>
    <row r="78" spans="1:10" x14ac:dyDescent="0.2">
      <c r="A78" s="10"/>
      <c r="B78" s="10"/>
      <c r="C78" s="10"/>
      <c r="D78" s="57"/>
      <c r="E78" s="57"/>
      <c r="F78" s="57"/>
      <c r="G78" s="57"/>
      <c r="H78" s="57"/>
      <c r="I78" s="45"/>
      <c r="J78" s="45"/>
    </row>
    <row r="79" spans="1:10" x14ac:dyDescent="0.2">
      <c r="D79" s="11"/>
      <c r="E79" s="11"/>
      <c r="F79" s="11"/>
      <c r="G79" s="11"/>
      <c r="H79" s="11"/>
      <c r="I79" s="11"/>
      <c r="J79" s="11"/>
    </row>
    <row r="80" spans="1:10" x14ac:dyDescent="0.2">
      <c r="D80" s="11"/>
      <c r="E80" s="11"/>
      <c r="F80" s="11"/>
      <c r="G80" s="11"/>
      <c r="H80" s="11"/>
      <c r="I80" s="11"/>
      <c r="J80" s="11"/>
    </row>
    <row r="81" spans="4:10" x14ac:dyDescent="0.2">
      <c r="D81" s="11"/>
      <c r="E81" s="11"/>
      <c r="F81" s="11"/>
      <c r="G81" s="11"/>
      <c r="H81" s="11"/>
      <c r="I81" s="11"/>
      <c r="J81" s="11"/>
    </row>
    <row r="82" spans="4:10" x14ac:dyDescent="0.2">
      <c r="D82" s="11"/>
      <c r="E82" s="11"/>
      <c r="F82" s="11"/>
      <c r="G82" s="11"/>
      <c r="H82" s="11"/>
      <c r="I82" s="11"/>
      <c r="J82" s="11"/>
    </row>
    <row r="99" spans="2:3" x14ac:dyDescent="0.2">
      <c r="B99" s="10"/>
      <c r="C99" s="10"/>
    </row>
    <row r="100" spans="2:3" ht="51" x14ac:dyDescent="0.2">
      <c r="B100" s="30" t="s">
        <v>668</v>
      </c>
      <c r="C100" s="10"/>
    </row>
    <row r="101" spans="2:3" x14ac:dyDescent="0.2">
      <c r="B101" s="10"/>
      <c r="C101" s="10"/>
    </row>
    <row r="114" spans="2:23" x14ac:dyDescent="0.2">
      <c r="B114" s="10"/>
      <c r="C114" s="10"/>
      <c r="D114" s="10"/>
      <c r="E114" s="10"/>
      <c r="F114" s="10"/>
      <c r="G114" s="10"/>
      <c r="H114" s="10"/>
      <c r="I114" s="10"/>
      <c r="J114" s="10"/>
      <c r="K114" s="10"/>
      <c r="L114" s="10"/>
      <c r="M114" s="10"/>
      <c r="N114" s="10"/>
      <c r="O114" s="10"/>
      <c r="P114" s="10"/>
      <c r="Q114" s="10"/>
      <c r="R114" s="10"/>
      <c r="S114" s="10"/>
      <c r="T114" s="10"/>
      <c r="U114" s="10"/>
      <c r="V114" s="10"/>
      <c r="W114" s="10"/>
    </row>
    <row r="115" spans="2:23" x14ac:dyDescent="0.2">
      <c r="B115" s="10"/>
      <c r="C115" s="10"/>
      <c r="D115" s="10"/>
      <c r="E115" s="10"/>
      <c r="F115" s="10"/>
      <c r="G115" s="10"/>
      <c r="H115" s="10"/>
      <c r="I115" s="10"/>
      <c r="J115" s="10"/>
      <c r="K115" s="10"/>
      <c r="L115" s="10"/>
      <c r="M115" s="10"/>
      <c r="N115" s="10"/>
      <c r="O115" s="10"/>
      <c r="P115" s="10"/>
      <c r="Q115" s="10"/>
      <c r="R115" s="10"/>
      <c r="S115" s="10"/>
      <c r="T115" s="10"/>
      <c r="U115" s="10"/>
      <c r="V115" s="10"/>
      <c r="W115" s="10"/>
    </row>
    <row r="116" spans="2:23" x14ac:dyDescent="0.2">
      <c r="B116" s="10"/>
      <c r="C116" s="10"/>
      <c r="D116" s="10"/>
      <c r="E116" s="10"/>
      <c r="F116" s="10"/>
      <c r="G116" s="10"/>
      <c r="H116" s="10"/>
      <c r="I116" s="10"/>
      <c r="J116" s="10"/>
      <c r="K116" s="10"/>
      <c r="L116" s="10"/>
      <c r="M116" s="10"/>
      <c r="N116" s="10"/>
      <c r="O116" s="10"/>
      <c r="P116" s="10"/>
      <c r="Q116" s="10"/>
      <c r="R116" s="10"/>
      <c r="S116" s="10"/>
      <c r="T116" s="10"/>
      <c r="U116" s="10"/>
      <c r="V116" s="10"/>
      <c r="W116" s="10"/>
    </row>
    <row r="117" spans="2:23" x14ac:dyDescent="0.2">
      <c r="B117" s="10"/>
      <c r="C117" s="10"/>
      <c r="D117" s="10"/>
      <c r="E117" s="10"/>
      <c r="F117" s="10"/>
      <c r="G117" s="10"/>
      <c r="H117" s="10"/>
      <c r="I117" s="10"/>
      <c r="J117" s="10"/>
      <c r="K117" s="10"/>
      <c r="L117" s="10"/>
      <c r="M117" s="10"/>
      <c r="N117" s="10"/>
      <c r="O117" s="10"/>
      <c r="P117" s="10"/>
      <c r="Q117" s="10"/>
      <c r="R117" s="10"/>
      <c r="S117" s="10"/>
      <c r="T117" s="10"/>
      <c r="U117" s="10"/>
      <c r="V117" s="10"/>
      <c r="W117" s="10"/>
    </row>
  </sheetData>
  <sortState ref="B62:G76">
    <sortCondition descending="1" ref="F62:F76"/>
  </sortState>
  <mergeCells count="7">
    <mergeCell ref="B32:AA32"/>
    <mergeCell ref="B51:AA51"/>
    <mergeCell ref="B12:K12"/>
    <mergeCell ref="B14:D14"/>
    <mergeCell ref="B21:D21"/>
    <mergeCell ref="B23:E23"/>
    <mergeCell ref="B30:E30"/>
  </mergeCells>
  <printOptions horizontalCentered="1" verticalCentered="1"/>
  <pageMargins left="3.937007874015748E-2" right="3.937007874015748E-2" top="0.74803149606299213" bottom="0.35433070866141736" header="0.11811023622047245" footer="0.11811023622047245"/>
  <pageSetup paperSize="9" scale="50"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pageSetUpPr fitToPage="1"/>
  </sheetPr>
  <dimension ref="A1:S191"/>
  <sheetViews>
    <sheetView showGridLines="0" zoomScaleNormal="100" workbookViewId="0"/>
  </sheetViews>
  <sheetFormatPr baseColWidth="10" defaultColWidth="9.42578125" defaultRowHeight="12.75" x14ac:dyDescent="0.2"/>
  <cols>
    <col min="1" max="1" width="16.28515625" customWidth="1"/>
    <col min="2" max="2" width="28.140625" customWidth="1"/>
    <col min="3" max="12" width="11.42578125" customWidth="1"/>
    <col min="13" max="13" width="12.5703125" customWidth="1"/>
    <col min="14" max="16" width="12.28515625" customWidth="1"/>
    <col min="17" max="20" width="11.42578125" customWidth="1"/>
    <col min="21" max="23" width="7.7109375" customWidth="1"/>
    <col min="24" max="24" width="10.85546875" bestFit="1" customWidth="1"/>
  </cols>
  <sheetData>
    <row r="1" spans="1:19" x14ac:dyDescent="0.2">
      <c r="A1" s="10"/>
    </row>
    <row r="2" spans="1:19" ht="77.25" customHeight="1" x14ac:dyDescent="0.2"/>
    <row r="3" spans="1:19" ht="13.5" customHeight="1" x14ac:dyDescent="0.2">
      <c r="B3" s="124"/>
      <c r="C3" s="124"/>
      <c r="D3" s="124"/>
      <c r="E3" s="124"/>
      <c r="F3" s="124"/>
      <c r="G3" s="124"/>
      <c r="H3" s="124"/>
      <c r="I3" s="124"/>
      <c r="J3" s="124"/>
      <c r="K3" s="124"/>
      <c r="L3" s="124"/>
      <c r="M3" s="124"/>
      <c r="N3" s="124"/>
      <c r="O3" s="124"/>
      <c r="P3" s="124"/>
      <c r="Q3" s="124"/>
      <c r="R3" s="124"/>
      <c r="S3" s="124"/>
    </row>
    <row r="4" spans="1:19" ht="13.5" customHeight="1" x14ac:dyDescent="0.2">
      <c r="B4" s="124"/>
      <c r="C4" s="124"/>
      <c r="D4" s="124"/>
      <c r="E4" s="124"/>
      <c r="F4" s="124"/>
      <c r="G4" s="124"/>
      <c r="H4" s="124"/>
      <c r="I4" s="124"/>
      <c r="J4" s="124"/>
      <c r="K4" s="124"/>
      <c r="L4" s="124"/>
      <c r="M4" s="124"/>
      <c r="N4" s="124"/>
      <c r="O4" s="124"/>
      <c r="P4" s="124"/>
      <c r="Q4" s="124"/>
      <c r="R4" s="124"/>
    </row>
    <row r="5" spans="1:19" ht="45.75" customHeight="1" thickBot="1" x14ac:dyDescent="0.4">
      <c r="B5" s="312" t="s">
        <v>635</v>
      </c>
      <c r="C5" s="312"/>
      <c r="D5" s="312"/>
      <c r="E5" s="312"/>
      <c r="F5" s="312"/>
      <c r="G5" s="312"/>
      <c r="H5" s="312"/>
      <c r="I5" s="312"/>
      <c r="J5" s="312"/>
      <c r="K5" s="312"/>
      <c r="L5" s="312"/>
      <c r="M5" s="312"/>
      <c r="N5" s="312"/>
      <c r="O5" s="312"/>
      <c r="P5" s="312"/>
      <c r="Q5" s="312"/>
      <c r="R5" s="312"/>
      <c r="S5" s="312"/>
    </row>
    <row r="6" spans="1:19" ht="6" customHeight="1" thickBot="1" x14ac:dyDescent="0.25">
      <c r="B6" s="41"/>
      <c r="C6" s="42"/>
      <c r="D6" s="42"/>
      <c r="E6" s="42"/>
      <c r="F6" s="42"/>
      <c r="G6" s="42"/>
      <c r="H6" s="42"/>
      <c r="I6" s="42"/>
      <c r="J6" s="42"/>
      <c r="K6" s="42"/>
      <c r="L6" s="42"/>
      <c r="M6" s="42"/>
      <c r="N6" s="43"/>
      <c r="O6" s="43"/>
      <c r="P6" s="43"/>
      <c r="Q6" s="43"/>
      <c r="R6" s="43"/>
      <c r="S6" s="43"/>
    </row>
    <row r="7" spans="1:19" s="11" customFormat="1" ht="42.75" customHeight="1" x14ac:dyDescent="0.2">
      <c r="A7"/>
      <c r="B7" s="170"/>
      <c r="C7" s="171">
        <v>2007</v>
      </c>
      <c r="D7" s="172">
        <v>2008</v>
      </c>
      <c r="E7" s="173">
        <v>2009</v>
      </c>
      <c r="F7" s="173">
        <v>2010</v>
      </c>
      <c r="G7" s="171">
        <v>2011</v>
      </c>
      <c r="H7" s="174">
        <v>2012</v>
      </c>
      <c r="I7" s="174">
        <v>2013</v>
      </c>
      <c r="J7" s="174">
        <v>2014</v>
      </c>
      <c r="K7" s="172">
        <v>2015</v>
      </c>
      <c r="L7" s="103" t="s">
        <v>108</v>
      </c>
      <c r="M7" s="330" t="s">
        <v>356</v>
      </c>
      <c r="N7" s="330" t="s">
        <v>357</v>
      </c>
      <c r="O7" s="330" t="s">
        <v>358</v>
      </c>
      <c r="P7" s="103" t="s">
        <v>157</v>
      </c>
      <c r="Q7" s="103" t="s">
        <v>387</v>
      </c>
      <c r="R7" s="103" t="s">
        <v>214</v>
      </c>
      <c r="S7" s="103" t="s">
        <v>593</v>
      </c>
    </row>
    <row r="8" spans="1:19" ht="15" customHeight="1" x14ac:dyDescent="0.2">
      <c r="B8" s="175" t="s">
        <v>359</v>
      </c>
      <c r="C8" s="176">
        <f>100-C12-C13</f>
        <v>55.227272727272805</v>
      </c>
      <c r="D8" s="177">
        <f>100-D12-D13</f>
        <v>56.554545454545455</v>
      </c>
      <c r="E8" s="178">
        <v>54.954545454545453</v>
      </c>
      <c r="F8" s="178">
        <v>54.772727272727273</v>
      </c>
      <c r="G8" s="176">
        <v>55.727272727272727</v>
      </c>
      <c r="H8" s="179">
        <v>57.072727272727271</v>
      </c>
      <c r="I8" s="179">
        <v>59.145454545454548</v>
      </c>
      <c r="J8" s="179">
        <v>56.663636363636364</v>
      </c>
      <c r="K8" s="177">
        <v>56.881818181818176</v>
      </c>
      <c r="L8" s="180">
        <f t="shared" ref="L8:L13" si="0">IFERROR(D8/C8-1,"-")</f>
        <v>2.4032921810698049E-2</v>
      </c>
      <c r="M8" s="330"/>
      <c r="N8" s="330"/>
      <c r="O8" s="330"/>
      <c r="P8" s="180">
        <f t="shared" ref="P8:S9" si="1">IFERROR(H8/G8-1,"-")</f>
        <v>2.4143556280587175E-2</v>
      </c>
      <c r="Q8" s="180">
        <f t="shared" si="1"/>
        <v>3.631729850270804E-2</v>
      </c>
      <c r="R8" s="180">
        <f t="shared" si="1"/>
        <v>-4.1961266523209417E-2</v>
      </c>
      <c r="S8" s="180">
        <f t="shared" si="1"/>
        <v>3.8504732873414493E-3</v>
      </c>
    </row>
    <row r="9" spans="1:19" ht="15" customHeight="1" x14ac:dyDescent="0.2">
      <c r="B9" s="181" t="s">
        <v>360</v>
      </c>
      <c r="C9" s="182">
        <v>32.954545454545503</v>
      </c>
      <c r="D9" s="183">
        <v>33.518181818181816</v>
      </c>
      <c r="E9" s="184">
        <v>34.309090909090912</v>
      </c>
      <c r="F9" s="184">
        <v>34.772727272727273</v>
      </c>
      <c r="G9" s="182">
        <v>33.636363636363633</v>
      </c>
      <c r="H9" s="98">
        <v>34.200000000000003</v>
      </c>
      <c r="I9" s="98">
        <v>36.945454545454545</v>
      </c>
      <c r="J9" s="98">
        <v>33.509090909090908</v>
      </c>
      <c r="K9" s="183">
        <v>33.890909090909091</v>
      </c>
      <c r="L9" s="99">
        <f t="shared" si="0"/>
        <v>1.7103448275860522E-2</v>
      </c>
      <c r="M9" s="330"/>
      <c r="N9" s="330"/>
      <c r="O9" s="330"/>
      <c r="P9" s="99">
        <f t="shared" si="1"/>
        <v>1.675675675675703E-2</v>
      </c>
      <c r="Q9" s="99">
        <f t="shared" si="1"/>
        <v>8.0276448697501168E-2</v>
      </c>
      <c r="R9" s="99">
        <f t="shared" si="1"/>
        <v>-9.3011811023622104E-2</v>
      </c>
      <c r="S9" s="99">
        <f t="shared" si="1"/>
        <v>1.1394465545306653E-2</v>
      </c>
    </row>
    <row r="10" spans="1:19" ht="15" customHeight="1" x14ac:dyDescent="0.2">
      <c r="B10" s="181" t="s">
        <v>361</v>
      </c>
      <c r="C10" s="182">
        <v>19.727272727272702</v>
      </c>
      <c r="D10" s="183">
        <v>20.581818181818182</v>
      </c>
      <c r="E10" s="184">
        <v>17.5</v>
      </c>
      <c r="F10" s="184">
        <v>17.027272727272727</v>
      </c>
      <c r="G10" s="182">
        <v>19.100000000000001</v>
      </c>
      <c r="H10" s="98">
        <v>19.100000000000001</v>
      </c>
      <c r="I10" s="98">
        <v>19.372727272727271</v>
      </c>
      <c r="J10" s="98">
        <v>18.990909090909092</v>
      </c>
      <c r="K10" s="183">
        <v>19.254545454545454</v>
      </c>
      <c r="L10" s="99">
        <f t="shared" si="0"/>
        <v>4.3317972350231715E-2</v>
      </c>
      <c r="M10" s="330"/>
      <c r="N10" s="330"/>
      <c r="O10" s="330"/>
      <c r="P10" s="99">
        <f>IFERROR(H10/G10-1,"-")</f>
        <v>0</v>
      </c>
      <c r="Q10" s="99">
        <f t="shared" ref="Q10:S13" si="2">IFERROR(I10/H10-1,"-")</f>
        <v>1.4278914802474896E-2</v>
      </c>
      <c r="R10" s="99">
        <f t="shared" si="2"/>
        <v>-1.9709056780853884E-2</v>
      </c>
      <c r="S10" s="99">
        <f t="shared" si="2"/>
        <v>1.3882240306366533E-2</v>
      </c>
    </row>
    <row r="11" spans="1:19" ht="15" customHeight="1" x14ac:dyDescent="0.2">
      <c r="B11" s="181" t="s">
        <v>362</v>
      </c>
      <c r="C11" s="182">
        <v>10.7909090909091</v>
      </c>
      <c r="D11" s="183">
        <v>10.545454545454545</v>
      </c>
      <c r="E11" s="184">
        <v>9.8818181818181809</v>
      </c>
      <c r="F11" s="184">
        <v>9.8090909090909086</v>
      </c>
      <c r="G11" s="182">
        <v>10.154545454545454</v>
      </c>
      <c r="H11" s="98">
        <v>10.409090909090908</v>
      </c>
      <c r="I11" s="98">
        <v>9.872727272727273</v>
      </c>
      <c r="J11" s="98">
        <v>10.154545454545454</v>
      </c>
      <c r="K11" s="183">
        <v>9.8181818181818183</v>
      </c>
      <c r="L11" s="99">
        <f t="shared" si="0"/>
        <v>-2.2746419545072505E-2</v>
      </c>
      <c r="M11" s="330"/>
      <c r="N11" s="330"/>
      <c r="O11" s="330"/>
      <c r="P11" s="99">
        <f>IFERROR(H11/G11-1,"-")</f>
        <v>2.5067144136078801E-2</v>
      </c>
      <c r="Q11" s="99">
        <f t="shared" si="2"/>
        <v>-5.1528384279475925E-2</v>
      </c>
      <c r="R11" s="99">
        <f t="shared" si="2"/>
        <v>2.8545119705340571E-2</v>
      </c>
      <c r="S11" s="99">
        <f t="shared" si="2"/>
        <v>-3.3124440465532645E-2</v>
      </c>
    </row>
    <row r="12" spans="1:19" ht="15" customHeight="1" x14ac:dyDescent="0.2">
      <c r="B12" s="185" t="s">
        <v>363</v>
      </c>
      <c r="C12" s="182">
        <v>33.736363636363599</v>
      </c>
      <c r="D12" s="183">
        <v>30.236363636363638</v>
      </c>
      <c r="E12" s="184">
        <v>40.436363636363637</v>
      </c>
      <c r="F12" s="184">
        <v>37.136363636363633</v>
      </c>
      <c r="G12" s="182">
        <v>37.636363636363633</v>
      </c>
      <c r="H12" s="98">
        <v>38.336363636363636</v>
      </c>
      <c r="I12" s="98">
        <v>34.345454545454544</v>
      </c>
      <c r="J12" s="98">
        <v>36.990909090909092</v>
      </c>
      <c r="K12" s="183">
        <v>35.254545454545458</v>
      </c>
      <c r="L12" s="99">
        <f t="shared" si="0"/>
        <v>-0.10374562112637997</v>
      </c>
      <c r="M12" s="330"/>
      <c r="N12" s="330"/>
      <c r="O12" s="330"/>
      <c r="P12" s="99">
        <f>IFERROR(H12/G12-1,"-")</f>
        <v>1.8599033816425248E-2</v>
      </c>
      <c r="Q12" s="99">
        <f t="shared" si="2"/>
        <v>-0.10410244249466449</v>
      </c>
      <c r="R12" s="99">
        <f t="shared" si="2"/>
        <v>7.7024880889359437E-2</v>
      </c>
      <c r="S12" s="99">
        <f t="shared" si="2"/>
        <v>-4.6940280167117154E-2</v>
      </c>
    </row>
    <row r="13" spans="1:19" ht="15" customHeight="1" thickBot="1" x14ac:dyDescent="0.25">
      <c r="B13" s="185" t="s">
        <v>106</v>
      </c>
      <c r="C13" s="186">
        <v>11.0363636363636</v>
      </c>
      <c r="D13" s="187">
        <v>13.209090909090909</v>
      </c>
      <c r="E13" s="188">
        <v>4.6090909090909093</v>
      </c>
      <c r="F13" s="188">
        <v>8.0909090909090917</v>
      </c>
      <c r="G13" s="186">
        <v>6.6363636363636367</v>
      </c>
      <c r="H13" s="189">
        <v>4.5909090909090908</v>
      </c>
      <c r="I13" s="189">
        <v>6.5090909090909088</v>
      </c>
      <c r="J13" s="189">
        <v>6.3454545454545457</v>
      </c>
      <c r="K13" s="187">
        <v>7.8636363636363642</v>
      </c>
      <c r="L13" s="99">
        <f t="shared" si="0"/>
        <v>0.19686985172982285</v>
      </c>
      <c r="M13" s="330"/>
      <c r="N13" s="330"/>
      <c r="O13" s="330"/>
      <c r="P13" s="99">
        <f>IFERROR(H13/G13-1,"-")</f>
        <v>-0.30821917808219179</v>
      </c>
      <c r="Q13" s="99">
        <f t="shared" si="2"/>
        <v>0.41782178217821775</v>
      </c>
      <c r="R13" s="99">
        <f t="shared" si="2"/>
        <v>-2.5139664804469164E-2</v>
      </c>
      <c r="S13" s="99">
        <f t="shared" si="2"/>
        <v>0.23925501432664764</v>
      </c>
    </row>
    <row r="14" spans="1:19" ht="6" customHeight="1" x14ac:dyDescent="0.2">
      <c r="B14" s="21"/>
      <c r="C14" s="25"/>
      <c r="D14" s="25"/>
      <c r="E14" s="25"/>
      <c r="F14" s="25"/>
      <c r="G14" s="25"/>
      <c r="H14" s="25"/>
      <c r="I14" s="25"/>
      <c r="J14" s="25"/>
      <c r="K14" s="25"/>
      <c r="L14" s="25"/>
      <c r="M14" s="27"/>
      <c r="N14" s="27"/>
      <c r="O14" s="27"/>
      <c r="P14" s="27"/>
      <c r="R14" s="27"/>
      <c r="S14" s="27"/>
    </row>
    <row r="15" spans="1:19" ht="45" customHeight="1" x14ac:dyDescent="0.2">
      <c r="B15" s="311" t="s">
        <v>340</v>
      </c>
      <c r="C15" s="311"/>
      <c r="D15" s="311"/>
      <c r="E15" s="311"/>
      <c r="F15" s="311"/>
      <c r="G15" s="311"/>
      <c r="H15" s="311"/>
      <c r="I15" s="311"/>
      <c r="J15" s="311"/>
      <c r="K15" s="311"/>
      <c r="L15" s="311"/>
      <c r="M15" s="311"/>
      <c r="N15" s="311"/>
      <c r="O15" s="311"/>
      <c r="P15" s="311"/>
      <c r="Q15" s="311"/>
      <c r="R15" s="311"/>
      <c r="S15" s="311"/>
    </row>
    <row r="18" spans="1:19" ht="45.75" customHeight="1" thickBot="1" x14ac:dyDescent="0.4">
      <c r="B18" s="312" t="s">
        <v>636</v>
      </c>
      <c r="C18" s="312"/>
      <c r="D18" s="312"/>
      <c r="E18" s="312"/>
      <c r="F18" s="312"/>
      <c r="G18" s="312"/>
      <c r="H18" s="312"/>
      <c r="I18" s="312"/>
      <c r="J18" s="312"/>
      <c r="K18" s="312"/>
      <c r="L18" s="312"/>
      <c r="M18" s="312"/>
      <c r="N18" s="312"/>
      <c r="O18" s="312"/>
      <c r="P18" s="312"/>
      <c r="Q18" s="312"/>
      <c r="R18" s="312"/>
      <c r="S18" s="312"/>
    </row>
    <row r="19" spans="1:19" ht="6" customHeight="1" x14ac:dyDescent="0.2">
      <c r="B19" s="41"/>
      <c r="C19" s="42"/>
      <c r="D19" s="42"/>
      <c r="E19" s="42"/>
      <c r="F19" s="42"/>
      <c r="G19" s="42"/>
      <c r="H19" s="42"/>
      <c r="I19" s="42"/>
      <c r="J19" s="42"/>
      <c r="K19" s="42"/>
      <c r="L19" s="42"/>
      <c r="M19" s="42"/>
      <c r="N19" s="43"/>
      <c r="O19" s="43"/>
      <c r="P19" s="43"/>
      <c r="Q19" s="43"/>
      <c r="R19" s="43"/>
      <c r="S19" s="43"/>
    </row>
    <row r="20" spans="1:19" s="11" customFormat="1" ht="42.75" customHeight="1" x14ac:dyDescent="0.2">
      <c r="A20"/>
      <c r="B20" s="100"/>
      <c r="C20" s="101">
        <v>2007</v>
      </c>
      <c r="D20" s="101">
        <v>2008</v>
      </c>
      <c r="E20" s="101">
        <v>2009</v>
      </c>
      <c r="F20" s="101">
        <v>2010</v>
      </c>
      <c r="G20" s="101">
        <v>2011</v>
      </c>
      <c r="H20" s="101">
        <v>2012</v>
      </c>
      <c r="I20" s="101">
        <v>2013</v>
      </c>
      <c r="J20" s="101">
        <v>2014</v>
      </c>
      <c r="K20" s="101">
        <v>2015</v>
      </c>
      <c r="L20" s="103" t="s">
        <v>108</v>
      </c>
      <c r="M20" s="103" t="s">
        <v>109</v>
      </c>
      <c r="N20" s="103" t="s">
        <v>155</v>
      </c>
      <c r="O20" s="103" t="s">
        <v>156</v>
      </c>
      <c r="P20" s="103" t="s">
        <v>157</v>
      </c>
      <c r="Q20" s="103" t="s">
        <v>387</v>
      </c>
      <c r="R20" s="103" t="s">
        <v>214</v>
      </c>
      <c r="S20" s="103" t="s">
        <v>593</v>
      </c>
    </row>
    <row r="21" spans="1:19" ht="15" customHeight="1" x14ac:dyDescent="0.2">
      <c r="B21" s="190" t="s">
        <v>359</v>
      </c>
      <c r="C21" s="78">
        <v>28.957564575645801</v>
      </c>
      <c r="D21" s="78">
        <v>29.712078005703248</v>
      </c>
      <c r="E21" s="78">
        <v>29.460811561978876</v>
      </c>
      <c r="F21" s="78">
        <v>29.0346352247605</v>
      </c>
      <c r="G21" s="78">
        <v>29.091243223375908</v>
      </c>
      <c r="H21" s="78">
        <v>29.905426498944081</v>
      </c>
      <c r="I21" s="78">
        <v>31.609881531821102</v>
      </c>
      <c r="J21" s="78">
        <v>28.685882677962979</v>
      </c>
      <c r="K21" s="78">
        <v>28.068717096148514</v>
      </c>
      <c r="L21" s="79">
        <f t="shared" ref="L21:S21" si="3">IFERROR(D21/C21-1,"-")</f>
        <v>2.6055831735656954E-2</v>
      </c>
      <c r="M21" s="79">
        <f t="shared" si="3"/>
        <v>-8.4567105564323786E-3</v>
      </c>
      <c r="N21" s="79">
        <f t="shared" si="3"/>
        <v>-1.4465872276525626E-2</v>
      </c>
      <c r="O21" s="79">
        <f t="shared" si="3"/>
        <v>1.9496714243936175E-3</v>
      </c>
      <c r="P21" s="79">
        <f t="shared" si="3"/>
        <v>2.7987228641845885E-2</v>
      </c>
      <c r="Q21" s="79">
        <f t="shared" si="3"/>
        <v>5.6994841151561726E-2</v>
      </c>
      <c r="R21" s="79">
        <f t="shared" si="3"/>
        <v>-9.2502683090241455E-2</v>
      </c>
      <c r="S21" s="79">
        <f t="shared" si="3"/>
        <v>-2.1514610121744049E-2</v>
      </c>
    </row>
    <row r="22" spans="1:19" ht="15" customHeight="1" x14ac:dyDescent="0.2">
      <c r="B22" s="191" t="s">
        <v>360</v>
      </c>
      <c r="C22" s="98">
        <v>19.132841328413299</v>
      </c>
      <c r="D22" s="98">
        <v>19.998160242847945</v>
      </c>
      <c r="E22" s="98">
        <v>20.687418936446175</v>
      </c>
      <c r="F22" s="98">
        <v>20.210022107590273</v>
      </c>
      <c r="G22" s="98">
        <v>19.682072957824129</v>
      </c>
      <c r="H22" s="98">
        <v>20.402166926820311</v>
      </c>
      <c r="I22" s="98">
        <v>22.022224263017723</v>
      </c>
      <c r="J22" s="98">
        <v>19.301961506584401</v>
      </c>
      <c r="K22" s="98">
        <v>19.599150272466982</v>
      </c>
      <c r="L22" s="99">
        <f t="shared" ref="L22:S26" si="4">IFERROR(D22/C22-1,"-")</f>
        <v>4.522689022406734E-2</v>
      </c>
      <c r="M22" s="99">
        <f t="shared" si="4"/>
        <v>3.4466105143083459E-2</v>
      </c>
      <c r="N22" s="99">
        <f t="shared" si="4"/>
        <v>-2.3076674297674016E-2</v>
      </c>
      <c r="O22" s="99">
        <f t="shared" si="4"/>
        <v>-2.6123135687608268E-2</v>
      </c>
      <c r="P22" s="99">
        <f t="shared" si="4"/>
        <v>3.6586286949511937E-2</v>
      </c>
      <c r="Q22" s="99">
        <f t="shared" si="4"/>
        <v>7.9406140632430233E-2</v>
      </c>
      <c r="R22" s="99">
        <f t="shared" si="4"/>
        <v>-0.1235235244153563</v>
      </c>
      <c r="S22" s="99">
        <f t="shared" si="4"/>
        <v>1.5396816835491212E-2</v>
      </c>
    </row>
    <row r="23" spans="1:19" ht="15" customHeight="1" x14ac:dyDescent="0.2">
      <c r="B23" s="191" t="s">
        <v>361</v>
      </c>
      <c r="C23" s="98">
        <v>3.9483394833948302</v>
      </c>
      <c r="D23" s="98">
        <v>3.9186827338791281</v>
      </c>
      <c r="E23" s="98">
        <v>3.3166574022605153</v>
      </c>
      <c r="F23" s="98">
        <v>3.5095799557848193</v>
      </c>
      <c r="G23" s="98">
        <v>3.583570706606634</v>
      </c>
      <c r="H23" s="98">
        <v>3.8104857221559087</v>
      </c>
      <c r="I23" s="98">
        <v>4.3070989071540087</v>
      </c>
      <c r="J23" s="98">
        <v>3.5822819780826962</v>
      </c>
      <c r="K23" s="98">
        <v>3.5097441581232105</v>
      </c>
      <c r="L23" s="99">
        <f t="shared" si="4"/>
        <v>-7.5111954380890911E-3</v>
      </c>
      <c r="M23" s="99">
        <f t="shared" si="4"/>
        <v>-0.15362951596305019</v>
      </c>
      <c r="N23" s="99">
        <f t="shared" si="4"/>
        <v>5.8167766557020606E-2</v>
      </c>
      <c r="O23" s="99">
        <f t="shared" si="4"/>
        <v>2.1082508948073952E-2</v>
      </c>
      <c r="P23" s="99">
        <f t="shared" si="4"/>
        <v>6.3320926005711708E-2</v>
      </c>
      <c r="Q23" s="99">
        <f t="shared" si="4"/>
        <v>0.13032805295938088</v>
      </c>
      <c r="R23" s="99">
        <f t="shared" si="4"/>
        <v>-0.16828425459824137</v>
      </c>
      <c r="S23" s="99">
        <f t="shared" si="4"/>
        <v>-2.0249053648844662E-2</v>
      </c>
    </row>
    <row r="24" spans="1:19" ht="15" customHeight="1" x14ac:dyDescent="0.2">
      <c r="B24" s="191" t="s">
        <v>362</v>
      </c>
      <c r="C24" s="98">
        <v>6.2084870848708498</v>
      </c>
      <c r="D24" s="98">
        <v>6.0436022445037256</v>
      </c>
      <c r="E24" s="98">
        <v>5.6142301278488045</v>
      </c>
      <c r="F24" s="98">
        <v>5.3887251289609432</v>
      </c>
      <c r="G24" s="98">
        <v>5.9909951300192965</v>
      </c>
      <c r="H24" s="98">
        <v>6.0233220089982558</v>
      </c>
      <c r="I24" s="98">
        <v>5.4825971163559553</v>
      </c>
      <c r="J24" s="98">
        <v>5.9397734598029288</v>
      </c>
      <c r="K24" s="98">
        <v>5.1814907176503189</v>
      </c>
      <c r="L24" s="99">
        <f t="shared" si="4"/>
        <v>-2.6557974287958808E-2</v>
      </c>
      <c r="M24" s="99">
        <f t="shared" si="4"/>
        <v>-7.1045727247422308E-2</v>
      </c>
      <c r="N24" s="99">
        <f t="shared" si="4"/>
        <v>-4.016668247517452E-2</v>
      </c>
      <c r="O24" s="99">
        <f t="shared" si="4"/>
        <v>0.11176483985452101</v>
      </c>
      <c r="P24" s="99">
        <f t="shared" si="4"/>
        <v>5.3959114099388916E-3</v>
      </c>
      <c r="Q24" s="99">
        <f t="shared" si="4"/>
        <v>-8.9771872039135614E-2</v>
      </c>
      <c r="R24" s="99">
        <f t="shared" si="4"/>
        <v>8.3386820834072006E-2</v>
      </c>
      <c r="S24" s="99">
        <f t="shared" si="4"/>
        <v>-0.127661896078065</v>
      </c>
    </row>
    <row r="25" spans="1:19" ht="15" customHeight="1" x14ac:dyDescent="0.2">
      <c r="B25" s="132" t="s">
        <v>364</v>
      </c>
      <c r="C25" s="98">
        <v>59.981549815498198</v>
      </c>
      <c r="D25" s="98">
        <v>56.977278999172107</v>
      </c>
      <c r="E25" s="98">
        <v>65.869927737632011</v>
      </c>
      <c r="F25" s="98">
        <v>62.822402358142959</v>
      </c>
      <c r="G25" s="98">
        <v>64.237802076633287</v>
      </c>
      <c r="H25" s="98">
        <v>65.503626847856026</v>
      </c>
      <c r="I25" s="98">
        <v>61.851409679493067</v>
      </c>
      <c r="J25" s="98">
        <v>64.904687356110145</v>
      </c>
      <c r="K25" s="98">
        <v>63.951233028539768</v>
      </c>
      <c r="L25" s="99">
        <f t="shared" si="4"/>
        <v>-5.0086582050099637E-2</v>
      </c>
      <c r="M25" s="99">
        <f t="shared" si="4"/>
        <v>0.15607359450403235</v>
      </c>
      <c r="N25" s="99">
        <f t="shared" si="4"/>
        <v>-4.626580723798146E-2</v>
      </c>
      <c r="O25" s="99">
        <f t="shared" si="4"/>
        <v>2.2530174991101104E-2</v>
      </c>
      <c r="P25" s="99">
        <f t="shared" si="4"/>
        <v>1.9705293928217849E-2</v>
      </c>
      <c r="Q25" s="99">
        <f t="shared" si="4"/>
        <v>-5.5755953435156935E-2</v>
      </c>
      <c r="R25" s="99">
        <f t="shared" si="4"/>
        <v>4.9364722525142346E-2</v>
      </c>
      <c r="S25" s="99">
        <f t="shared" si="4"/>
        <v>-1.4690068874981144E-2</v>
      </c>
    </row>
    <row r="26" spans="1:19" ht="15" customHeight="1" x14ac:dyDescent="0.2">
      <c r="B26" s="132" t="s">
        <v>106</v>
      </c>
      <c r="C26" s="98">
        <v>11.060885608856101</v>
      </c>
      <c r="D26" s="98">
        <v>13.310642995124644</v>
      </c>
      <c r="E26" s="98">
        <v>4.6692607003891053</v>
      </c>
      <c r="F26" s="98">
        <v>8.1429624170965358</v>
      </c>
      <c r="G26" s="98">
        <v>6.6709546999908111</v>
      </c>
      <c r="H26" s="98">
        <v>4.5909466531998895</v>
      </c>
      <c r="I26" s="98">
        <v>6.5387087886858302</v>
      </c>
      <c r="J26" s="98">
        <v>6.409429965926881</v>
      </c>
      <c r="K26" s="98">
        <v>7.9800498753117202</v>
      </c>
      <c r="L26" s="99">
        <f t="shared" si="4"/>
        <v>0.20339758187782309</v>
      </c>
      <c r="M26" s="99">
        <f t="shared" si="4"/>
        <v>-0.64920847910207358</v>
      </c>
      <c r="N26" s="99">
        <f t="shared" si="4"/>
        <v>0.7439511176615079</v>
      </c>
      <c r="O26" s="99">
        <f t="shared" si="4"/>
        <v>-0.18077054046266683</v>
      </c>
      <c r="P26" s="99">
        <f t="shared" si="4"/>
        <v>-0.31180065527858958</v>
      </c>
      <c r="Q26" s="99">
        <f t="shared" si="4"/>
        <v>0.42426154835154772</v>
      </c>
      <c r="R26" s="99">
        <f t="shared" si="4"/>
        <v>-1.9771307598626331E-2</v>
      </c>
      <c r="S26" s="99">
        <f t="shared" si="4"/>
        <v>0.24504829879324674</v>
      </c>
    </row>
    <row r="27" spans="1:19" ht="6" customHeight="1" x14ac:dyDescent="0.2">
      <c r="B27" s="21"/>
      <c r="C27" s="25"/>
      <c r="D27" s="25"/>
      <c r="E27" s="25"/>
      <c r="F27" s="25"/>
      <c r="G27" s="25"/>
      <c r="H27" s="25"/>
      <c r="I27" s="25"/>
      <c r="J27" s="25"/>
      <c r="K27" s="25"/>
      <c r="L27" s="25"/>
      <c r="M27" s="25"/>
      <c r="N27" s="27"/>
      <c r="O27" s="27"/>
      <c r="P27" s="27"/>
      <c r="Q27" s="27"/>
      <c r="R27" s="27"/>
      <c r="S27" s="27"/>
    </row>
    <row r="28" spans="1:19" ht="12.75" customHeight="1" x14ac:dyDescent="0.2">
      <c r="B28" s="336" t="s">
        <v>59</v>
      </c>
      <c r="C28" s="336"/>
      <c r="D28" s="336"/>
      <c r="E28" s="336"/>
      <c r="F28" s="336"/>
      <c r="G28" s="336"/>
      <c r="H28" s="336"/>
      <c r="I28" s="336"/>
      <c r="J28" s="336"/>
      <c r="K28" s="336"/>
      <c r="L28" s="336"/>
      <c r="M28" s="336"/>
      <c r="N28" s="336"/>
      <c r="O28" s="336"/>
      <c r="P28" s="336"/>
      <c r="Q28" s="336"/>
      <c r="R28" s="336"/>
      <c r="S28" s="336"/>
    </row>
    <row r="31" spans="1:19" ht="45.75" customHeight="1" thickBot="1" x14ac:dyDescent="0.4">
      <c r="B31" s="312" t="s">
        <v>637</v>
      </c>
      <c r="C31" s="312"/>
      <c r="D31" s="312"/>
      <c r="E31" s="312"/>
      <c r="F31" s="312"/>
      <c r="G31" s="312"/>
      <c r="H31" s="312"/>
      <c r="I31" s="312"/>
      <c r="J31" s="312"/>
      <c r="K31" s="312"/>
      <c r="L31" s="312"/>
      <c r="M31" s="312"/>
      <c r="N31" s="312"/>
      <c r="O31" s="312"/>
      <c r="P31" s="312"/>
      <c r="Q31" s="312"/>
      <c r="R31" s="312"/>
      <c r="S31" s="312"/>
    </row>
    <row r="32" spans="1:19" ht="6" customHeight="1" x14ac:dyDescent="0.2">
      <c r="B32" s="41"/>
      <c r="C32" s="42"/>
      <c r="D32" s="42"/>
      <c r="E32" s="42"/>
      <c r="F32" s="42"/>
      <c r="G32" s="42"/>
      <c r="H32" s="42"/>
      <c r="I32" s="42"/>
      <c r="J32" s="42"/>
      <c r="K32" s="42"/>
      <c r="L32" s="42"/>
      <c r="M32" s="42"/>
      <c r="N32" s="43"/>
      <c r="O32" s="43"/>
      <c r="P32" s="43"/>
      <c r="Q32" s="43"/>
      <c r="R32" s="43"/>
      <c r="S32" s="43"/>
    </row>
    <row r="33" spans="1:19" s="11" customFormat="1" ht="42.75" customHeight="1" x14ac:dyDescent="0.2">
      <c r="A33"/>
      <c r="B33" s="100"/>
      <c r="C33" s="101">
        <v>2007</v>
      </c>
      <c r="D33" s="101">
        <v>2008</v>
      </c>
      <c r="E33" s="101">
        <v>2009</v>
      </c>
      <c r="F33" s="101">
        <v>2010</v>
      </c>
      <c r="G33" s="101">
        <v>2011</v>
      </c>
      <c r="H33" s="101">
        <v>2012</v>
      </c>
      <c r="I33" s="101">
        <v>2013</v>
      </c>
      <c r="J33" s="101">
        <v>2014</v>
      </c>
      <c r="K33" s="101">
        <v>2015</v>
      </c>
      <c r="L33" s="103" t="s">
        <v>108</v>
      </c>
      <c r="M33" s="103" t="s">
        <v>109</v>
      </c>
      <c r="N33" s="103" t="s">
        <v>155</v>
      </c>
      <c r="O33" s="103" t="s">
        <v>156</v>
      </c>
      <c r="P33" s="103" t="s">
        <v>157</v>
      </c>
      <c r="Q33" s="103" t="s">
        <v>387</v>
      </c>
      <c r="R33" s="103" t="s">
        <v>214</v>
      </c>
      <c r="S33" s="103" t="s">
        <v>593</v>
      </c>
    </row>
    <row r="34" spans="1:19" ht="15" customHeight="1" x14ac:dyDescent="0.2">
      <c r="B34" s="190" t="s">
        <v>359</v>
      </c>
      <c r="C34" s="78">
        <v>10.246386035094099</v>
      </c>
      <c r="D34" s="78">
        <v>10.538279687215857</v>
      </c>
      <c r="E34" s="78">
        <v>10.536363636363637</v>
      </c>
      <c r="F34" s="78">
        <v>10.737339758159832</v>
      </c>
      <c r="G34" s="78">
        <v>10.6</v>
      </c>
      <c r="H34" s="78">
        <v>10.674668121476632</v>
      </c>
      <c r="I34" s="78">
        <v>11.246476952450223</v>
      </c>
      <c r="J34" s="78">
        <v>10.782798436221475</v>
      </c>
      <c r="K34" s="78">
        <v>11.337394308573506</v>
      </c>
      <c r="L34" s="79">
        <f t="shared" ref="L34:S34" si="5">IFERROR(D34/C34-1,"-")</f>
        <v>2.8487473644074557E-2</v>
      </c>
      <c r="M34" s="79">
        <f t="shared" si="5"/>
        <v>-1.8181818181806086E-4</v>
      </c>
      <c r="N34" s="79">
        <f t="shared" si="5"/>
        <v>1.9074524070389565E-2</v>
      </c>
      <c r="O34" s="79">
        <f t="shared" si="5"/>
        <v>-1.2790855207451268E-2</v>
      </c>
      <c r="P34" s="79">
        <f t="shared" si="5"/>
        <v>7.0441624034558448E-3</v>
      </c>
      <c r="Q34" s="79">
        <f t="shared" si="5"/>
        <v>5.3566895426299554E-2</v>
      </c>
      <c r="R34" s="79">
        <f t="shared" si="5"/>
        <v>-4.1228779304769647E-2</v>
      </c>
      <c r="S34" s="79">
        <f t="shared" si="5"/>
        <v>5.1433389544687902E-2</v>
      </c>
    </row>
    <row r="35" spans="1:19" ht="15" customHeight="1" x14ac:dyDescent="0.2">
      <c r="B35" s="191" t="s">
        <v>360</v>
      </c>
      <c r="C35" s="98">
        <v>8.5916901536503296</v>
      </c>
      <c r="D35" s="98">
        <v>8.9288961629387167</v>
      </c>
      <c r="E35" s="98">
        <v>8.8636363636363633</v>
      </c>
      <c r="F35" s="98">
        <v>8.9371761069188107</v>
      </c>
      <c r="G35" s="98">
        <v>8.5727272727272723</v>
      </c>
      <c r="H35" s="98">
        <v>9.0198217857792322</v>
      </c>
      <c r="I35" s="98">
        <v>9.6008728066187832</v>
      </c>
      <c r="J35" s="98">
        <v>9.0099099918174375</v>
      </c>
      <c r="K35" s="98">
        <v>9.3281207382489324</v>
      </c>
      <c r="L35" s="99">
        <f t="shared" ref="L35:S39" si="6">IFERROR(D35/C35-1,"-")</f>
        <v>3.9247924827121361E-2</v>
      </c>
      <c r="M35" s="99">
        <f t="shared" si="6"/>
        <v>-7.3088316978338064E-3</v>
      </c>
      <c r="N35" s="99">
        <f t="shared" si="6"/>
        <v>8.2967915498146638E-3</v>
      </c>
      <c r="O35" s="99">
        <f t="shared" si="6"/>
        <v>-4.077896975862394E-2</v>
      </c>
      <c r="P35" s="99">
        <f t="shared" si="6"/>
        <v>5.2153124534162876E-2</v>
      </c>
      <c r="Q35" s="99">
        <f t="shared" si="6"/>
        <v>6.4419346040255787E-2</v>
      </c>
      <c r="R35" s="99">
        <f t="shared" si="6"/>
        <v>-6.1553030303030276E-2</v>
      </c>
      <c r="S35" s="99">
        <f t="shared" si="6"/>
        <v>3.5317860746720608E-2</v>
      </c>
    </row>
    <row r="36" spans="1:19" ht="15" customHeight="1" x14ac:dyDescent="0.2">
      <c r="B36" s="191" t="s">
        <v>361</v>
      </c>
      <c r="C36" s="98">
        <v>0.56368760796436002</v>
      </c>
      <c r="D36" s="98">
        <v>0.74559010729223496</v>
      </c>
      <c r="E36" s="98">
        <v>0.8545454545454545</v>
      </c>
      <c r="F36" s="98">
        <v>0.80007273388489863</v>
      </c>
      <c r="G36" s="98">
        <v>0.86363636363636365</v>
      </c>
      <c r="H36" s="98">
        <v>0.80923804328059645</v>
      </c>
      <c r="I36" s="98">
        <v>0.77279752704791349</v>
      </c>
      <c r="J36" s="98">
        <v>0.71824711337394309</v>
      </c>
      <c r="K36" s="98">
        <v>0.91826529684516778</v>
      </c>
      <c r="L36" s="99">
        <f t="shared" si="6"/>
        <v>0.32270090163020937</v>
      </c>
      <c r="M36" s="99">
        <f t="shared" si="6"/>
        <v>0.14613303769401331</v>
      </c>
      <c r="N36" s="99">
        <f t="shared" si="6"/>
        <v>-6.3744673113416472E-2</v>
      </c>
      <c r="O36" s="99">
        <f t="shared" si="6"/>
        <v>7.9447314049586826E-2</v>
      </c>
      <c r="P36" s="99">
        <f t="shared" si="6"/>
        <v>-6.2987528832993633E-2</v>
      </c>
      <c r="Q36" s="99">
        <f t="shared" si="6"/>
        <v>-4.5030651407533373E-2</v>
      </c>
      <c r="R36" s="99">
        <f t="shared" si="6"/>
        <v>-7.0588235294117729E-2</v>
      </c>
      <c r="S36" s="99">
        <f t="shared" si="6"/>
        <v>0.27848101265822778</v>
      </c>
    </row>
    <row r="37" spans="1:19" ht="15" customHeight="1" x14ac:dyDescent="0.2">
      <c r="B37" s="191" t="s">
        <v>362</v>
      </c>
      <c r="C37" s="98">
        <v>1.1455586871533801</v>
      </c>
      <c r="D37" s="98">
        <v>0.90925622840516462</v>
      </c>
      <c r="E37" s="98">
        <v>0.84545454545454546</v>
      </c>
      <c r="F37" s="98">
        <v>1.0000909173561232</v>
      </c>
      <c r="G37" s="98">
        <v>1.209090909090909</v>
      </c>
      <c r="H37" s="98">
        <v>0.85470085470085466</v>
      </c>
      <c r="I37" s="98">
        <v>0.89099009000818252</v>
      </c>
      <c r="J37" s="98">
        <v>1.0728248022547504</v>
      </c>
      <c r="K37" s="98">
        <v>1.1273752159287209</v>
      </c>
      <c r="L37" s="99">
        <f t="shared" si="6"/>
        <v>-0.20627704315647744</v>
      </c>
      <c r="M37" s="99">
        <f t="shared" si="6"/>
        <v>-7.0169090909090959E-2</v>
      </c>
      <c r="N37" s="99">
        <f t="shared" si="6"/>
        <v>0.18290323558251131</v>
      </c>
      <c r="O37" s="99">
        <f t="shared" si="6"/>
        <v>0.20898099173553719</v>
      </c>
      <c r="P37" s="99">
        <f t="shared" si="6"/>
        <v>-0.29310455626245102</v>
      </c>
      <c r="Q37" s="99">
        <f t="shared" si="6"/>
        <v>4.2458405309573566E-2</v>
      </c>
      <c r="R37" s="99">
        <f t="shared" si="6"/>
        <v>0.20408163265306123</v>
      </c>
      <c r="S37" s="99">
        <f t="shared" si="6"/>
        <v>5.0847457627118731E-2</v>
      </c>
    </row>
    <row r="38" spans="1:19" ht="15" customHeight="1" x14ac:dyDescent="0.2">
      <c r="B38" s="132" t="s">
        <v>364</v>
      </c>
      <c r="C38" s="98">
        <v>78.716246931539203</v>
      </c>
      <c r="D38" s="98">
        <v>76.259319876341152</v>
      </c>
      <c r="E38" s="98">
        <v>84.854545454545459</v>
      </c>
      <c r="F38" s="98">
        <v>81.171015546867892</v>
      </c>
      <c r="G38" s="98">
        <v>82.763636363636365</v>
      </c>
      <c r="H38" s="98">
        <v>84.733587925077288</v>
      </c>
      <c r="I38" s="98">
        <v>82.24384034912265</v>
      </c>
      <c r="J38" s="98">
        <v>82.871170106373313</v>
      </c>
      <c r="K38" s="98">
        <v>80.798254386762437</v>
      </c>
      <c r="L38" s="99">
        <f t="shared" si="6"/>
        <v>-3.1212451697994137E-2</v>
      </c>
      <c r="M38" s="99">
        <f t="shared" si="6"/>
        <v>0.11271049351268747</v>
      </c>
      <c r="N38" s="99">
        <f t="shared" si="6"/>
        <v>-4.3409930345460923E-2</v>
      </c>
      <c r="O38" s="99">
        <f t="shared" si="6"/>
        <v>1.96205604431412E-2</v>
      </c>
      <c r="P38" s="99">
        <f t="shared" si="6"/>
        <v>2.380213881354365E-2</v>
      </c>
      <c r="Q38" s="99">
        <f t="shared" si="6"/>
        <v>-2.9383242665896647E-2</v>
      </c>
      <c r="R38" s="99">
        <f t="shared" si="6"/>
        <v>7.6276807428699023E-3</v>
      </c>
      <c r="S38" s="99">
        <f t="shared" si="6"/>
        <v>-2.5013713658804226E-2</v>
      </c>
    </row>
    <row r="39" spans="1:19" ht="15" customHeight="1" x14ac:dyDescent="0.2">
      <c r="B39" s="132" t="s">
        <v>106</v>
      </c>
      <c r="C39" s="98">
        <v>11.060885608856101</v>
      </c>
      <c r="D39" s="98">
        <v>13.310642995124644</v>
      </c>
      <c r="E39" s="98">
        <v>4.6692607003891053</v>
      </c>
      <c r="F39" s="98">
        <v>8.1429624170965358</v>
      </c>
      <c r="G39" s="98">
        <v>6.6709546999908111</v>
      </c>
      <c r="H39" s="98">
        <v>4.5909466531998895</v>
      </c>
      <c r="I39" s="98">
        <v>6.5387087886858302</v>
      </c>
      <c r="J39" s="98">
        <v>6.409429965926881</v>
      </c>
      <c r="K39" s="98">
        <v>7.9800498753117202</v>
      </c>
      <c r="L39" s="99">
        <f t="shared" si="6"/>
        <v>0.20339758187782309</v>
      </c>
      <c r="M39" s="99">
        <f t="shared" si="6"/>
        <v>-0.64920847910207358</v>
      </c>
      <c r="N39" s="99">
        <f t="shared" si="6"/>
        <v>0.7439511176615079</v>
      </c>
      <c r="O39" s="99">
        <f t="shared" si="6"/>
        <v>-0.18077054046266683</v>
      </c>
      <c r="P39" s="99">
        <f t="shared" si="6"/>
        <v>-0.31180065527858958</v>
      </c>
      <c r="Q39" s="99">
        <f t="shared" si="6"/>
        <v>0.42426154835154772</v>
      </c>
      <c r="R39" s="99">
        <f t="shared" si="6"/>
        <v>-1.9771307598626331E-2</v>
      </c>
      <c r="S39" s="99">
        <f t="shared" si="6"/>
        <v>0.24504829879324674</v>
      </c>
    </row>
    <row r="40" spans="1:19" ht="6" customHeight="1" x14ac:dyDescent="0.2">
      <c r="B40" s="21"/>
      <c r="C40" s="25"/>
      <c r="D40" s="25"/>
      <c r="E40" s="25"/>
      <c r="F40" s="25"/>
      <c r="G40" s="25"/>
      <c r="H40" s="25"/>
      <c r="I40" s="25"/>
      <c r="J40" s="25"/>
      <c r="K40" s="25"/>
      <c r="L40" s="25"/>
      <c r="M40" s="25"/>
      <c r="N40" s="27"/>
      <c r="O40" s="27"/>
      <c r="P40" s="27"/>
      <c r="Q40" s="27"/>
      <c r="R40" s="27"/>
      <c r="S40" s="27"/>
    </row>
    <row r="41" spans="1:19" ht="12.75" customHeight="1" x14ac:dyDescent="0.2">
      <c r="B41" s="336" t="s">
        <v>59</v>
      </c>
      <c r="C41" s="336"/>
      <c r="D41" s="336"/>
      <c r="E41" s="336"/>
      <c r="F41" s="336"/>
      <c r="G41" s="336"/>
      <c r="H41" s="336"/>
      <c r="I41" s="336"/>
      <c r="J41" s="336"/>
      <c r="K41" s="336"/>
      <c r="L41" s="336"/>
      <c r="M41" s="336"/>
      <c r="N41" s="336"/>
      <c r="O41" s="336"/>
      <c r="P41" s="336"/>
      <c r="Q41" s="336"/>
      <c r="R41" s="336"/>
      <c r="S41" s="336"/>
    </row>
    <row r="44" spans="1:19" ht="45.75" customHeight="1" thickBot="1" x14ac:dyDescent="0.4">
      <c r="B44" s="312" t="s">
        <v>638</v>
      </c>
      <c r="C44" s="312"/>
      <c r="D44" s="312"/>
      <c r="E44" s="312"/>
      <c r="F44" s="312"/>
      <c r="G44" s="312"/>
      <c r="H44" s="312"/>
      <c r="I44" s="312"/>
      <c r="J44" s="312"/>
      <c r="K44" s="312"/>
      <c r="L44" s="312"/>
      <c r="M44" s="312"/>
      <c r="N44" s="312"/>
      <c r="O44" s="312"/>
      <c r="P44" s="312"/>
      <c r="Q44" s="312"/>
      <c r="R44" s="312"/>
      <c r="S44" s="312"/>
    </row>
    <row r="45" spans="1:19" ht="6" customHeight="1" x14ac:dyDescent="0.2">
      <c r="B45" s="41"/>
      <c r="C45" s="42"/>
      <c r="D45" s="42"/>
      <c r="E45" s="42"/>
      <c r="F45" s="42"/>
      <c r="G45" s="42"/>
      <c r="H45" s="42"/>
      <c r="I45" s="42"/>
      <c r="J45" s="42"/>
      <c r="K45" s="42"/>
      <c r="L45" s="42"/>
      <c r="M45" s="42"/>
      <c r="N45" s="43"/>
      <c r="O45" s="43"/>
      <c r="P45" s="43"/>
      <c r="Q45" s="43"/>
      <c r="R45" s="43"/>
      <c r="S45" s="43"/>
    </row>
    <row r="46" spans="1:19" s="11" customFormat="1" ht="42.75" customHeight="1" x14ac:dyDescent="0.2">
      <c r="A46"/>
      <c r="B46" s="100"/>
      <c r="C46" s="101">
        <v>2007</v>
      </c>
      <c r="D46" s="101">
        <v>2008</v>
      </c>
      <c r="E46" s="101">
        <v>2009</v>
      </c>
      <c r="F46" s="101">
        <v>2010</v>
      </c>
      <c r="G46" s="101">
        <v>2011</v>
      </c>
      <c r="H46" s="101">
        <v>2012</v>
      </c>
      <c r="I46" s="101">
        <v>2013</v>
      </c>
      <c r="J46" s="101">
        <v>2014</v>
      </c>
      <c r="K46" s="101">
        <v>2015</v>
      </c>
      <c r="L46" s="103" t="s">
        <v>108</v>
      </c>
      <c r="M46" s="103" t="s">
        <v>109</v>
      </c>
      <c r="N46" s="103" t="s">
        <v>155</v>
      </c>
      <c r="O46" s="103" t="s">
        <v>156</v>
      </c>
      <c r="P46" s="103" t="s">
        <v>157</v>
      </c>
      <c r="Q46" s="103" t="s">
        <v>387</v>
      </c>
      <c r="R46" s="103" t="s">
        <v>214</v>
      </c>
      <c r="S46" s="103" t="s">
        <v>593</v>
      </c>
    </row>
    <row r="47" spans="1:19" ht="15" customHeight="1" x14ac:dyDescent="0.2">
      <c r="B47" s="190" t="s">
        <v>359</v>
      </c>
      <c r="C47" s="78">
        <v>10.147314484399301</v>
      </c>
      <c r="D47" s="78">
        <v>11.465084436330443</v>
      </c>
      <c r="E47" s="78">
        <v>10.752196193265007</v>
      </c>
      <c r="F47" s="78">
        <v>10.812047972168818</v>
      </c>
      <c r="G47" s="78">
        <v>10.48062865497076</v>
      </c>
      <c r="H47" s="78">
        <v>10.508474576271187</v>
      </c>
      <c r="I47" s="78">
        <v>11.379657603222558</v>
      </c>
      <c r="J47" s="78">
        <v>10.247026532479415</v>
      </c>
      <c r="K47" s="78">
        <v>10.148899241801407</v>
      </c>
      <c r="L47" s="79">
        <f t="shared" ref="L47:S47" si="7">IFERROR(D47/C47-1,"-")</f>
        <v>0.12986391167407985</v>
      </c>
      <c r="M47" s="79">
        <f t="shared" si="7"/>
        <v>-6.2179066104951053E-2</v>
      </c>
      <c r="N47" s="79">
        <f t="shared" si="7"/>
        <v>5.5664701264752647E-3</v>
      </c>
      <c r="O47" s="79">
        <f t="shared" si="7"/>
        <v>-3.0652779015701848E-2</v>
      </c>
      <c r="P47" s="79">
        <f t="shared" si="7"/>
        <v>2.6568941823179593E-3</v>
      </c>
      <c r="Q47" s="79">
        <f t="shared" si="7"/>
        <v>8.2902900951824066E-2</v>
      </c>
      <c r="R47" s="79">
        <f t="shared" si="7"/>
        <v>-9.9531208252030212E-2</v>
      </c>
      <c r="S47" s="79">
        <f t="shared" si="7"/>
        <v>-9.5761722063448795E-3</v>
      </c>
    </row>
    <row r="48" spans="1:19" ht="15" customHeight="1" x14ac:dyDescent="0.2">
      <c r="B48" s="191" t="s">
        <v>360</v>
      </c>
      <c r="C48" s="98">
        <v>7.1317687882385199</v>
      </c>
      <c r="D48" s="98">
        <v>8.1829779478768003</v>
      </c>
      <c r="E48" s="98">
        <v>7.9528853177501828</v>
      </c>
      <c r="F48" s="98">
        <v>8.3066800694507901</v>
      </c>
      <c r="G48" s="98">
        <v>7.7519379844961236</v>
      </c>
      <c r="H48" s="98">
        <v>7.9431974347228582</v>
      </c>
      <c r="I48" s="98">
        <v>8.6880893527419207</v>
      </c>
      <c r="J48" s="98">
        <v>8.0237877401646838</v>
      </c>
      <c r="K48" s="98">
        <v>7.9108431533753532</v>
      </c>
      <c r="L48" s="99">
        <f t="shared" ref="L48:S52" si="8">IFERROR(D48/C48-1,"-")</f>
        <v>0.14739809868372356</v>
      </c>
      <c r="M48" s="99">
        <f t="shared" si="8"/>
        <v>-2.8118446804114683E-2</v>
      </c>
      <c r="N48" s="99">
        <f t="shared" si="8"/>
        <v>4.4486338927957059E-2</v>
      </c>
      <c r="O48" s="99">
        <f t="shared" si="8"/>
        <v>-6.6782647256973804E-2</v>
      </c>
      <c r="P48" s="99">
        <f t="shared" si="8"/>
        <v>2.4672469079248804E-2</v>
      </c>
      <c r="Q48" s="99">
        <f t="shared" si="8"/>
        <v>9.3777338929389442E-2</v>
      </c>
      <c r="R48" s="99">
        <f t="shared" si="8"/>
        <v>-7.6461185607809901E-2</v>
      </c>
      <c r="S48" s="99">
        <f t="shared" si="8"/>
        <v>-1.4076218171121813E-2</v>
      </c>
    </row>
    <row r="49" spans="1:19" ht="15" customHeight="1" x14ac:dyDescent="0.2">
      <c r="B49" s="191" t="s">
        <v>361</v>
      </c>
      <c r="C49" s="98">
        <v>2.53858095151128</v>
      </c>
      <c r="D49" s="98">
        <v>2.660834700200474</v>
      </c>
      <c r="E49" s="98">
        <v>2.0544192841490139</v>
      </c>
      <c r="F49" s="98">
        <v>1.8916202138353284</v>
      </c>
      <c r="G49" s="98">
        <v>2.0884632922936617</v>
      </c>
      <c r="H49" s="98">
        <v>1.9147961520842878</v>
      </c>
      <c r="I49" s="98">
        <v>1.9225487503433123</v>
      </c>
      <c r="J49" s="98">
        <v>1.5462031107044831</v>
      </c>
      <c r="K49" s="98">
        <v>1.6990956426418198</v>
      </c>
      <c r="L49" s="99">
        <f t="shared" si="8"/>
        <v>4.8158302226451788E-2</v>
      </c>
      <c r="M49" s="99">
        <f t="shared" si="8"/>
        <v>-0.22790420464892891</v>
      </c>
      <c r="N49" s="99">
        <f t="shared" si="8"/>
        <v>-7.9243351914465965E-2</v>
      </c>
      <c r="O49" s="99">
        <f t="shared" si="8"/>
        <v>0.10406057041398742</v>
      </c>
      <c r="P49" s="99">
        <f t="shared" si="8"/>
        <v>-8.3155466916846499E-2</v>
      </c>
      <c r="Q49" s="99">
        <f t="shared" si="8"/>
        <v>4.048785167332758E-3</v>
      </c>
      <c r="R49" s="99">
        <f t="shared" si="8"/>
        <v>-0.19575349627499672</v>
      </c>
      <c r="S49" s="99">
        <f t="shared" si="8"/>
        <v>9.8882566513318837E-2</v>
      </c>
    </row>
    <row r="50" spans="1:19" ht="15" customHeight="1" x14ac:dyDescent="0.2">
      <c r="B50" s="191" t="s">
        <v>362</v>
      </c>
      <c r="C50" s="98">
        <v>0.69400054789516896</v>
      </c>
      <c r="D50" s="98">
        <v>0.81100783670493892</v>
      </c>
      <c r="E50" s="98">
        <v>0.95872899926953981</v>
      </c>
      <c r="F50" s="98">
        <v>0.80416704742757927</v>
      </c>
      <c r="G50" s="98">
        <v>0.85727314181486547</v>
      </c>
      <c r="H50" s="98">
        <v>0.69628950984883187</v>
      </c>
      <c r="I50" s="98">
        <v>0.7873294882358326</v>
      </c>
      <c r="J50" s="98">
        <v>0.7136322049405307</v>
      </c>
      <c r="K50" s="98">
        <v>0.57550013702384217</v>
      </c>
      <c r="L50" s="99">
        <f t="shared" si="8"/>
        <v>0.16859826575734105</v>
      </c>
      <c r="M50" s="99">
        <f t="shared" si="8"/>
        <v>0.18214517280718323</v>
      </c>
      <c r="N50" s="99">
        <f t="shared" si="8"/>
        <v>-0.16121547586410967</v>
      </c>
      <c r="O50" s="99">
        <f t="shared" si="8"/>
        <v>6.6038635327281048E-2</v>
      </c>
      <c r="P50" s="99">
        <f t="shared" si="8"/>
        <v>-0.18778569409654877</v>
      </c>
      <c r="Q50" s="99">
        <f t="shared" si="8"/>
        <v>0.13075017948606749</v>
      </c>
      <c r="R50" s="99">
        <f t="shared" si="8"/>
        <v>-9.3604119236579408E-2</v>
      </c>
      <c r="S50" s="99">
        <f t="shared" si="8"/>
        <v>-0.19356198747812892</v>
      </c>
    </row>
    <row r="51" spans="1:19" ht="15" customHeight="1" x14ac:dyDescent="0.2">
      <c r="B51" s="132" t="s">
        <v>364</v>
      </c>
      <c r="C51" s="98">
        <v>78.781224265715096</v>
      </c>
      <c r="D51" s="98">
        <v>75.280693747147424</v>
      </c>
      <c r="E51" s="98">
        <v>84.617496339677885</v>
      </c>
      <c r="F51" s="98">
        <v>81.058317312093749</v>
      </c>
      <c r="G51" s="98">
        <v>82.867324561403507</v>
      </c>
      <c r="H51" s="98">
        <v>84.883188273018789</v>
      </c>
      <c r="I51" s="98">
        <v>82.092831639659437</v>
      </c>
      <c r="J51" s="98">
        <v>83.385178408051232</v>
      </c>
      <c r="K51" s="98">
        <v>81.958527450443043</v>
      </c>
      <c r="L51" s="99">
        <f t="shared" si="8"/>
        <v>-4.4433563341958249E-2</v>
      </c>
      <c r="M51" s="99">
        <f t="shared" si="8"/>
        <v>0.12402652164565442</v>
      </c>
      <c r="N51" s="99">
        <f t="shared" si="8"/>
        <v>-4.2061975141602037E-2</v>
      </c>
      <c r="O51" s="99">
        <f t="shared" si="8"/>
        <v>2.2317355075909706E-2</v>
      </c>
      <c r="P51" s="99">
        <f t="shared" si="8"/>
        <v>2.4326400330706432E-2</v>
      </c>
      <c r="Q51" s="99">
        <f t="shared" si="8"/>
        <v>-3.2872900866829258E-2</v>
      </c>
      <c r="R51" s="99">
        <f t="shared" si="8"/>
        <v>1.5742504462076035E-2</v>
      </c>
      <c r="S51" s="99">
        <f t="shared" si="8"/>
        <v>-1.7109167178689377E-2</v>
      </c>
    </row>
    <row r="52" spans="1:19" ht="15" customHeight="1" x14ac:dyDescent="0.2">
      <c r="B52" s="132" t="s">
        <v>106</v>
      </c>
      <c r="C52" s="98">
        <v>11.060885608856101</v>
      </c>
      <c r="D52" s="98">
        <v>13.310642995124644</v>
      </c>
      <c r="E52" s="98">
        <v>4.6692607003891053</v>
      </c>
      <c r="F52" s="98">
        <v>8.1429624170965358</v>
      </c>
      <c r="G52" s="98">
        <v>6.6709546999908111</v>
      </c>
      <c r="H52" s="98">
        <v>4.5909466531998895</v>
      </c>
      <c r="I52" s="98">
        <v>6.5387087886858302</v>
      </c>
      <c r="J52" s="98">
        <v>6.409429965926881</v>
      </c>
      <c r="K52" s="98">
        <v>7.9800498753117202</v>
      </c>
      <c r="L52" s="99">
        <f t="shared" si="8"/>
        <v>0.20339758187782309</v>
      </c>
      <c r="M52" s="99">
        <f t="shared" si="8"/>
        <v>-0.64920847910207358</v>
      </c>
      <c r="N52" s="99">
        <f t="shared" si="8"/>
        <v>0.7439511176615079</v>
      </c>
      <c r="O52" s="99">
        <f t="shared" si="8"/>
        <v>-0.18077054046266683</v>
      </c>
      <c r="P52" s="99">
        <f t="shared" si="8"/>
        <v>-0.31180065527858958</v>
      </c>
      <c r="Q52" s="99">
        <f t="shared" si="8"/>
        <v>0.42426154835154772</v>
      </c>
      <c r="R52" s="99">
        <f t="shared" si="8"/>
        <v>-1.9771307598626331E-2</v>
      </c>
      <c r="S52" s="99">
        <f t="shared" si="8"/>
        <v>0.24504829879324674</v>
      </c>
    </row>
    <row r="53" spans="1:19" ht="6" customHeight="1" x14ac:dyDescent="0.2">
      <c r="B53" s="21"/>
      <c r="C53" s="25"/>
      <c r="D53" s="25"/>
      <c r="E53" s="25"/>
      <c r="F53" s="25"/>
      <c r="G53" s="25"/>
      <c r="H53" s="25"/>
      <c r="I53" s="25"/>
      <c r="J53" s="25"/>
      <c r="K53" s="25"/>
      <c r="L53" s="25"/>
      <c r="M53" s="25"/>
      <c r="N53" s="27"/>
      <c r="O53" s="27"/>
      <c r="P53" s="27"/>
      <c r="Q53" s="27"/>
      <c r="R53" s="27"/>
      <c r="S53" s="27"/>
    </row>
    <row r="54" spans="1:19" ht="12.75" customHeight="1" x14ac:dyDescent="0.2">
      <c r="B54" s="336" t="s">
        <v>59</v>
      </c>
      <c r="C54" s="336"/>
      <c r="D54" s="336"/>
      <c r="E54" s="336"/>
      <c r="F54" s="336"/>
      <c r="G54" s="336"/>
      <c r="H54" s="336"/>
      <c r="I54" s="336"/>
      <c r="J54" s="336"/>
      <c r="K54" s="336"/>
      <c r="L54" s="336"/>
      <c r="M54" s="336"/>
      <c r="N54" s="336"/>
      <c r="O54" s="336"/>
      <c r="P54" s="336"/>
      <c r="Q54" s="336"/>
      <c r="R54" s="336"/>
      <c r="S54" s="336"/>
    </row>
    <row r="57" spans="1:19" ht="45.75" customHeight="1" thickBot="1" x14ac:dyDescent="0.4">
      <c r="B57" s="312" t="s">
        <v>639</v>
      </c>
      <c r="C57" s="312"/>
      <c r="D57" s="312"/>
      <c r="E57" s="312"/>
      <c r="F57" s="312"/>
      <c r="G57" s="312"/>
      <c r="H57" s="312"/>
      <c r="I57" s="312"/>
      <c r="J57" s="312"/>
      <c r="K57" s="312"/>
      <c r="L57" s="312"/>
      <c r="M57" s="312"/>
      <c r="N57" s="312"/>
      <c r="O57" s="312"/>
      <c r="P57" s="312"/>
      <c r="Q57" s="312"/>
      <c r="R57" s="312"/>
      <c r="S57" s="312"/>
    </row>
    <row r="58" spans="1:19" ht="6" customHeight="1" x14ac:dyDescent="0.2">
      <c r="B58" s="41"/>
      <c r="C58" s="42"/>
      <c r="D58" s="42"/>
      <c r="E58" s="42"/>
      <c r="F58" s="42"/>
      <c r="G58" s="42"/>
      <c r="H58" s="42"/>
      <c r="I58" s="42"/>
      <c r="J58" s="42"/>
      <c r="K58" s="42"/>
      <c r="L58" s="42"/>
      <c r="M58" s="42"/>
      <c r="N58" s="43"/>
      <c r="O58" s="43"/>
      <c r="P58" s="43"/>
      <c r="Q58" s="43"/>
      <c r="R58" s="43"/>
      <c r="S58" s="43"/>
    </row>
    <row r="59" spans="1:19" s="11" customFormat="1" ht="42.75" customHeight="1" x14ac:dyDescent="0.2">
      <c r="A59"/>
      <c r="B59" s="100"/>
      <c r="C59" s="101">
        <v>2007</v>
      </c>
      <c r="D59" s="101">
        <v>2008</v>
      </c>
      <c r="E59" s="101">
        <v>2009</v>
      </c>
      <c r="F59" s="101">
        <v>2010</v>
      </c>
      <c r="G59" s="101">
        <v>2011</v>
      </c>
      <c r="H59" s="101">
        <v>2012</v>
      </c>
      <c r="I59" s="101">
        <v>2013</v>
      </c>
      <c r="J59" s="101">
        <v>2014</v>
      </c>
      <c r="K59" s="101">
        <v>2015</v>
      </c>
      <c r="L59" s="103" t="s">
        <v>108</v>
      </c>
      <c r="M59" s="103" t="s">
        <v>109</v>
      </c>
      <c r="N59" s="103" t="s">
        <v>155</v>
      </c>
      <c r="O59" s="103" t="s">
        <v>156</v>
      </c>
      <c r="P59" s="103" t="s">
        <v>157</v>
      </c>
      <c r="Q59" s="103" t="s">
        <v>387</v>
      </c>
      <c r="R59" s="103" t="s">
        <v>214</v>
      </c>
      <c r="S59" s="103" t="s">
        <v>593</v>
      </c>
    </row>
    <row r="60" spans="1:19" ht="15" customHeight="1" x14ac:dyDescent="0.2">
      <c r="B60" s="190" t="s">
        <v>359</v>
      </c>
      <c r="C60" s="78">
        <v>13.0060450631984</v>
      </c>
      <c r="D60" s="78">
        <v>14.051779343152502</v>
      </c>
      <c r="E60" s="78">
        <v>15.202116981476411</v>
      </c>
      <c r="F60" s="78">
        <v>15.866217078283059</v>
      </c>
      <c r="G60" s="78">
        <v>16.920412070380163</v>
      </c>
      <c r="H60" s="78">
        <v>17.570400072906224</v>
      </c>
      <c r="I60" s="78">
        <v>18.58600583090379</v>
      </c>
      <c r="J60" s="78">
        <v>18.084039741135722</v>
      </c>
      <c r="K60" s="78">
        <v>17.602552415679124</v>
      </c>
      <c r="L60" s="79">
        <f t="shared" ref="L60:S60" si="9">IFERROR(D60/C60-1,"-")</f>
        <v>8.0403710341823142E-2</v>
      </c>
      <c r="M60" s="79">
        <f t="shared" si="9"/>
        <v>8.1864197425251639E-2</v>
      </c>
      <c r="N60" s="79">
        <f t="shared" si="9"/>
        <v>4.3684711650084251E-2</v>
      </c>
      <c r="O60" s="79">
        <f t="shared" si="9"/>
        <v>6.6442743528325687E-2</v>
      </c>
      <c r="P60" s="79">
        <f t="shared" si="9"/>
        <v>3.8414431032911533E-2</v>
      </c>
      <c r="Q60" s="79">
        <f t="shared" si="9"/>
        <v>5.7802084971510848E-2</v>
      </c>
      <c r="R60" s="79">
        <f t="shared" si="9"/>
        <v>-2.7007744123991761E-2</v>
      </c>
      <c r="S60" s="79">
        <f t="shared" si="9"/>
        <v>-2.6624987135001721E-2</v>
      </c>
    </row>
    <row r="61" spans="1:19" ht="15" customHeight="1" x14ac:dyDescent="0.2">
      <c r="B61" s="191" t="s">
        <v>360</v>
      </c>
      <c r="C61" s="98">
        <v>9.3406593406593394</v>
      </c>
      <c r="D61" s="98">
        <v>10.163754459793248</v>
      </c>
      <c r="E61" s="98">
        <v>11.004653709280044</v>
      </c>
      <c r="F61" s="98">
        <v>11.335884818662292</v>
      </c>
      <c r="G61" s="98">
        <v>11.922340716434237</v>
      </c>
      <c r="H61" s="98">
        <v>12.603663537774537</v>
      </c>
      <c r="I61" s="98">
        <v>13.774255261000274</v>
      </c>
      <c r="J61" s="98">
        <v>13.32604138182481</v>
      </c>
      <c r="K61" s="98">
        <v>12.716499544211485</v>
      </c>
      <c r="L61" s="99">
        <f t="shared" ref="L61:S65" si="10">IFERROR(D61/C61-1,"-")</f>
        <v>8.8119595107277293E-2</v>
      </c>
      <c r="M61" s="99">
        <f t="shared" si="10"/>
        <v>8.2735100775338966E-2</v>
      </c>
      <c r="N61" s="99">
        <f t="shared" si="10"/>
        <v>3.0099185138640516E-2</v>
      </c>
      <c r="O61" s="99">
        <f t="shared" si="10"/>
        <v>5.173446159284012E-2</v>
      </c>
      <c r="P61" s="99">
        <f t="shared" si="10"/>
        <v>5.7146732973428316E-2</v>
      </c>
      <c r="Q61" s="99">
        <f t="shared" si="10"/>
        <v>9.287710035398411E-2</v>
      </c>
      <c r="R61" s="99">
        <f t="shared" si="10"/>
        <v>-3.253997190283775E-2</v>
      </c>
      <c r="S61" s="99">
        <f t="shared" si="10"/>
        <v>-4.574065321789178E-2</v>
      </c>
    </row>
    <row r="62" spans="1:19" ht="15" customHeight="1" x14ac:dyDescent="0.2">
      <c r="B62" s="191" t="s">
        <v>361</v>
      </c>
      <c r="C62" s="98">
        <v>1.9047619047619</v>
      </c>
      <c r="D62" s="98">
        <v>2.0309212331900102</v>
      </c>
      <c r="E62" s="98">
        <v>2.5093530431608722</v>
      </c>
      <c r="F62" s="98">
        <v>2.433023510114817</v>
      </c>
      <c r="G62" s="98">
        <v>2.7527116944672319</v>
      </c>
      <c r="H62" s="98">
        <v>2.5881709650961451</v>
      </c>
      <c r="I62" s="98">
        <v>2.5507880112963468</v>
      </c>
      <c r="J62" s="98">
        <v>2.5521830279828639</v>
      </c>
      <c r="K62" s="98">
        <v>2.7711941659070192</v>
      </c>
      <c r="L62" s="99">
        <f t="shared" si="10"/>
        <v>6.6233647424758013E-2</v>
      </c>
      <c r="M62" s="99">
        <f t="shared" si="10"/>
        <v>0.23557378895457171</v>
      </c>
      <c r="N62" s="99">
        <f t="shared" si="10"/>
        <v>-3.0418012823698826E-2</v>
      </c>
      <c r="O62" s="99">
        <f t="shared" si="10"/>
        <v>0.13139543577091395</v>
      </c>
      <c r="P62" s="99">
        <f t="shared" si="10"/>
        <v>-5.9774051057291167E-2</v>
      </c>
      <c r="Q62" s="99">
        <f t="shared" si="10"/>
        <v>-1.444377295933752E-2</v>
      </c>
      <c r="R62" s="99">
        <f t="shared" si="10"/>
        <v>5.4689636313920431E-4</v>
      </c>
      <c r="S62" s="99">
        <f t="shared" si="10"/>
        <v>8.5813256934496707E-2</v>
      </c>
    </row>
    <row r="63" spans="1:19" ht="15" customHeight="1" x14ac:dyDescent="0.2">
      <c r="B63" s="191" t="s">
        <v>362</v>
      </c>
      <c r="C63" s="98">
        <v>1.8589743589743599</v>
      </c>
      <c r="D63" s="98">
        <v>1.9028451193852347</v>
      </c>
      <c r="E63" s="98">
        <v>1.7337348298202391</v>
      </c>
      <c r="F63" s="98">
        <v>2.1049753963914708</v>
      </c>
      <c r="G63" s="98">
        <v>2.3334244827271897</v>
      </c>
      <c r="H63" s="98">
        <v>2.478811628542787</v>
      </c>
      <c r="I63" s="98">
        <v>2.3868087819987247</v>
      </c>
      <c r="J63" s="98">
        <v>2.2696199070276184</v>
      </c>
      <c r="K63" s="98">
        <v>2.187784867821331</v>
      </c>
      <c r="L63" s="99">
        <f t="shared" si="10"/>
        <v>2.3599443531367115E-2</v>
      </c>
      <c r="M63" s="99">
        <f t="shared" si="10"/>
        <v>-8.8872335347835008E-2</v>
      </c>
      <c r="N63" s="99">
        <f t="shared" si="10"/>
        <v>0.21412765100284892</v>
      </c>
      <c r="O63" s="99">
        <f t="shared" si="10"/>
        <v>0.10852815036572205</v>
      </c>
      <c r="P63" s="99">
        <f t="shared" si="10"/>
        <v>6.2306342841520257E-2</v>
      </c>
      <c r="Q63" s="99">
        <f t="shared" si="10"/>
        <v>-3.7115707173823398E-2</v>
      </c>
      <c r="R63" s="99">
        <f t="shared" si="10"/>
        <v>-4.9098560326634844E-2</v>
      </c>
      <c r="S63" s="99">
        <f t="shared" si="10"/>
        <v>-3.6056715467155831E-2</v>
      </c>
    </row>
    <row r="64" spans="1:19" ht="15" customHeight="1" x14ac:dyDescent="0.2">
      <c r="B64" s="132" t="s">
        <v>364</v>
      </c>
      <c r="C64" s="98">
        <v>75.966294193075697</v>
      </c>
      <c r="D64" s="98">
        <v>72.692342878053239</v>
      </c>
      <c r="E64" s="98">
        <v>80.208048179578427</v>
      </c>
      <c r="F64" s="98">
        <v>76.050305294814549</v>
      </c>
      <c r="G64" s="98">
        <v>76.451818761965541</v>
      </c>
      <c r="H64" s="98">
        <v>77.84562106989884</v>
      </c>
      <c r="I64" s="98">
        <v>74.899781341107868</v>
      </c>
      <c r="J64" s="98">
        <v>75.553732567678423</v>
      </c>
      <c r="K64" s="98">
        <v>74.512306289881494</v>
      </c>
      <c r="L64" s="99">
        <f t="shared" si="10"/>
        <v>-4.3097420373059081E-2</v>
      </c>
      <c r="M64" s="99">
        <f t="shared" si="10"/>
        <v>0.10339060489676788</v>
      </c>
      <c r="N64" s="99">
        <f t="shared" si="10"/>
        <v>-5.183697869639059E-2</v>
      </c>
      <c r="O64" s="99">
        <f t="shared" si="10"/>
        <v>5.2795773218068387E-3</v>
      </c>
      <c r="P64" s="99">
        <f t="shared" si="10"/>
        <v>1.8231120338326301E-2</v>
      </c>
      <c r="Q64" s="99">
        <f t="shared" si="10"/>
        <v>-3.7842073687688327E-2</v>
      </c>
      <c r="R64" s="99">
        <f t="shared" si="10"/>
        <v>8.7310164977962845E-3</v>
      </c>
      <c r="S64" s="99">
        <f t="shared" si="10"/>
        <v>-1.3783915663783453E-2</v>
      </c>
    </row>
    <row r="65" spans="1:19" ht="15" customHeight="1" x14ac:dyDescent="0.2">
      <c r="B65" s="132" t="s">
        <v>106</v>
      </c>
      <c r="C65" s="98">
        <v>11.060885608856101</v>
      </c>
      <c r="D65" s="98">
        <v>13.310642995124644</v>
      </c>
      <c r="E65" s="98">
        <v>4.6692607003891053</v>
      </c>
      <c r="F65" s="98">
        <v>8.1429624170965358</v>
      </c>
      <c r="G65" s="98">
        <v>6.6709546999908111</v>
      </c>
      <c r="H65" s="98">
        <v>4.5909466531998895</v>
      </c>
      <c r="I65" s="98">
        <v>6.5387087886858302</v>
      </c>
      <c r="J65" s="98">
        <v>6.409429965926881</v>
      </c>
      <c r="K65" s="98">
        <v>7.9800498753117202</v>
      </c>
      <c r="L65" s="99">
        <f t="shared" si="10"/>
        <v>0.20339758187782309</v>
      </c>
      <c r="M65" s="99">
        <f t="shared" si="10"/>
        <v>-0.64920847910207358</v>
      </c>
      <c r="N65" s="99">
        <f t="shared" si="10"/>
        <v>0.7439511176615079</v>
      </c>
      <c r="O65" s="99">
        <f t="shared" si="10"/>
        <v>-0.18077054046266683</v>
      </c>
      <c r="P65" s="99">
        <f t="shared" si="10"/>
        <v>-0.31180065527858958</v>
      </c>
      <c r="Q65" s="99">
        <f t="shared" si="10"/>
        <v>0.42426154835154772</v>
      </c>
      <c r="R65" s="99">
        <f t="shared" si="10"/>
        <v>-1.9771307598626331E-2</v>
      </c>
      <c r="S65" s="99">
        <f t="shared" si="10"/>
        <v>0.24504829879324674</v>
      </c>
    </row>
    <row r="66" spans="1:19" ht="6" customHeight="1" x14ac:dyDescent="0.2">
      <c r="B66" s="21"/>
      <c r="C66" s="25"/>
      <c r="D66" s="25"/>
      <c r="E66" s="25"/>
      <c r="F66" s="25"/>
      <c r="G66" s="25"/>
      <c r="H66" s="25"/>
      <c r="I66" s="25"/>
      <c r="J66" s="25"/>
      <c r="K66" s="25"/>
      <c r="L66" s="25"/>
      <c r="M66" s="25"/>
      <c r="N66" s="27"/>
      <c r="O66" s="27"/>
      <c r="P66" s="27"/>
      <c r="Q66" s="27"/>
      <c r="R66" s="27"/>
      <c r="S66" s="27"/>
    </row>
    <row r="67" spans="1:19" ht="12.75" customHeight="1" x14ac:dyDescent="0.2">
      <c r="B67" s="336" t="s">
        <v>59</v>
      </c>
      <c r="C67" s="336"/>
      <c r="D67" s="336"/>
      <c r="E67" s="336"/>
      <c r="F67" s="336"/>
      <c r="G67" s="336"/>
      <c r="H67" s="336"/>
      <c r="I67" s="336"/>
      <c r="J67" s="336"/>
      <c r="K67" s="336"/>
      <c r="L67" s="336"/>
      <c r="M67" s="336"/>
      <c r="N67" s="336"/>
      <c r="O67" s="336"/>
      <c r="P67" s="336"/>
      <c r="Q67" s="336"/>
      <c r="R67" s="336"/>
      <c r="S67" s="336"/>
    </row>
    <row r="70" spans="1:19" ht="45.75" customHeight="1" thickBot="1" x14ac:dyDescent="0.4">
      <c r="B70" s="312" t="s">
        <v>640</v>
      </c>
      <c r="C70" s="312"/>
      <c r="D70" s="312"/>
      <c r="E70" s="312"/>
      <c r="F70" s="312"/>
      <c r="G70" s="312"/>
      <c r="H70" s="312"/>
      <c r="I70" s="312"/>
      <c r="J70" s="312"/>
      <c r="K70" s="312"/>
      <c r="L70" s="312"/>
      <c r="M70" s="312"/>
      <c r="N70" s="312"/>
      <c r="O70" s="312"/>
      <c r="P70" s="312"/>
      <c r="Q70" s="312"/>
      <c r="R70" s="312"/>
      <c r="S70" s="312"/>
    </row>
    <row r="71" spans="1:19" ht="6" customHeight="1" x14ac:dyDescent="0.2">
      <c r="B71" s="41"/>
      <c r="C71" s="42"/>
      <c r="D71" s="42"/>
      <c r="E71" s="42"/>
      <c r="F71" s="42"/>
      <c r="G71" s="42"/>
      <c r="H71" s="42"/>
      <c r="I71" s="42"/>
      <c r="J71" s="42"/>
      <c r="K71" s="42"/>
      <c r="L71" s="42"/>
      <c r="M71" s="42"/>
      <c r="N71" s="43"/>
      <c r="O71" s="43"/>
      <c r="P71" s="43"/>
      <c r="Q71" s="43"/>
      <c r="R71" s="43"/>
      <c r="S71" s="43"/>
    </row>
    <row r="72" spans="1:19" s="11" customFormat="1" ht="42.75" customHeight="1" x14ac:dyDescent="0.2">
      <c r="A72"/>
      <c r="B72" s="100"/>
      <c r="C72" s="101">
        <v>2007</v>
      </c>
      <c r="D72" s="101">
        <v>2008</v>
      </c>
      <c r="E72" s="101">
        <v>2009</v>
      </c>
      <c r="F72" s="101">
        <v>2010</v>
      </c>
      <c r="G72" s="101">
        <v>2011</v>
      </c>
      <c r="H72" s="101">
        <v>2012</v>
      </c>
      <c r="I72" s="101">
        <v>2013</v>
      </c>
      <c r="J72" s="101">
        <v>2014</v>
      </c>
      <c r="K72" s="101">
        <v>2015</v>
      </c>
      <c r="L72" s="103" t="s">
        <v>108</v>
      </c>
      <c r="M72" s="103" t="s">
        <v>109</v>
      </c>
      <c r="N72" s="103" t="s">
        <v>155</v>
      </c>
      <c r="O72" s="103" t="s">
        <v>156</v>
      </c>
      <c r="P72" s="103" t="s">
        <v>157</v>
      </c>
      <c r="Q72" s="103" t="s">
        <v>387</v>
      </c>
      <c r="R72" s="103" t="s">
        <v>214</v>
      </c>
      <c r="S72" s="103" t="s">
        <v>593</v>
      </c>
    </row>
    <row r="73" spans="1:19" ht="15" customHeight="1" x14ac:dyDescent="0.2">
      <c r="B73" s="190" t="s">
        <v>359</v>
      </c>
      <c r="C73" s="78">
        <v>6.9551777434312196</v>
      </c>
      <c r="D73" s="78">
        <v>7.4461314664969542</v>
      </c>
      <c r="E73" s="78">
        <v>7.4909090909090912</v>
      </c>
      <c r="F73" s="78">
        <v>7.7181818181818178</v>
      </c>
      <c r="G73" s="78">
        <v>7.8650663757046733</v>
      </c>
      <c r="H73" s="78">
        <v>8.7296535418750576</v>
      </c>
      <c r="I73" s="78">
        <v>9.5735975997817988</v>
      </c>
      <c r="J73" s="78">
        <v>8.884241156679094</v>
      </c>
      <c r="K73" s="78">
        <v>9.3207238337728473</v>
      </c>
      <c r="L73" s="79">
        <f t="shared" ref="L73:S73" si="11">IFERROR(D73/C73-1,"-")</f>
        <v>7.058823529411784E-2</v>
      </c>
      <c r="M73" s="79">
        <f t="shared" si="11"/>
        <v>6.0135420135420947E-3</v>
      </c>
      <c r="N73" s="79">
        <f t="shared" si="11"/>
        <v>3.0339805825242649E-2</v>
      </c>
      <c r="O73" s="79">
        <f t="shared" si="11"/>
        <v>1.9030979184351038E-2</v>
      </c>
      <c r="P73" s="79">
        <f t="shared" si="11"/>
        <v>0.10992751044557103</v>
      </c>
      <c r="Q73" s="79">
        <f t="shared" si="11"/>
        <v>9.66755500500045E-2</v>
      </c>
      <c r="R73" s="79">
        <f t="shared" si="11"/>
        <v>-7.2005997318961512E-2</v>
      </c>
      <c r="S73" s="79">
        <f t="shared" si="11"/>
        <v>4.9129989764585602E-2</v>
      </c>
    </row>
    <row r="74" spans="1:19" ht="15" customHeight="1" x14ac:dyDescent="0.2">
      <c r="B74" s="191" t="s">
        <v>360</v>
      </c>
      <c r="C74" s="98">
        <v>5.4004909537230699</v>
      </c>
      <c r="D74" s="98">
        <v>5.6459678152559327</v>
      </c>
      <c r="E74" s="98">
        <v>5.8909090909090907</v>
      </c>
      <c r="F74" s="98">
        <v>6.081818181818182</v>
      </c>
      <c r="G74" s="98">
        <v>5.9738134206219309</v>
      </c>
      <c r="H74" s="98">
        <v>6.9109757206510869</v>
      </c>
      <c r="I74" s="98">
        <v>7.7097917992544778</v>
      </c>
      <c r="J74" s="98">
        <v>7.0746567245612439</v>
      </c>
      <c r="K74" s="98">
        <v>7.4565790670182777</v>
      </c>
      <c r="L74" s="99">
        <f t="shared" ref="L74:S78" si="12">IFERROR(D74/C74-1,"-")</f>
        <v>4.5454545454544748E-2</v>
      </c>
      <c r="M74" s="99">
        <f t="shared" si="12"/>
        <v>4.3383399209486084E-2</v>
      </c>
      <c r="N74" s="99">
        <f t="shared" si="12"/>
        <v>3.240740740740744E-2</v>
      </c>
      <c r="O74" s="99">
        <f t="shared" si="12"/>
        <v>-1.7758630391012886E-2</v>
      </c>
      <c r="P74" s="99">
        <f t="shared" si="12"/>
        <v>0.15687840145693555</v>
      </c>
      <c r="Q74" s="99">
        <f t="shared" si="12"/>
        <v>0.11558658442633529</v>
      </c>
      <c r="R74" s="99">
        <f t="shared" si="12"/>
        <v>-8.2380314699892487E-2</v>
      </c>
      <c r="S74" s="99">
        <f t="shared" si="12"/>
        <v>5.3984575835475557E-2</v>
      </c>
    </row>
    <row r="75" spans="1:19" ht="15" customHeight="1" x14ac:dyDescent="0.2">
      <c r="B75" s="191" t="s">
        <v>361</v>
      </c>
      <c r="C75" s="98">
        <v>1.09100827347941</v>
      </c>
      <c r="D75" s="98">
        <v>1.363760341849259</v>
      </c>
      <c r="E75" s="98">
        <v>1.209090909090909</v>
      </c>
      <c r="F75" s="98">
        <v>1.1545454545454545</v>
      </c>
      <c r="G75" s="98">
        <v>1.3638843426077469</v>
      </c>
      <c r="H75" s="98">
        <v>1.3912885332363372</v>
      </c>
      <c r="I75" s="98">
        <v>1.4092190199109009</v>
      </c>
      <c r="J75" s="98">
        <v>1.400381922342457</v>
      </c>
      <c r="K75" s="98">
        <v>1.4822224242975357</v>
      </c>
      <c r="L75" s="99">
        <f t="shared" si="12"/>
        <v>0.24999999999999689</v>
      </c>
      <c r="M75" s="99">
        <f t="shared" si="12"/>
        <v>-0.1134139393939394</v>
      </c>
      <c r="N75" s="99">
        <f t="shared" si="12"/>
        <v>-4.5112781954887105E-2</v>
      </c>
      <c r="O75" s="99">
        <f t="shared" si="12"/>
        <v>0.18131714714056812</v>
      </c>
      <c r="P75" s="99">
        <f t="shared" si="12"/>
        <v>2.0092752568882322E-2</v>
      </c>
      <c r="Q75" s="99">
        <f t="shared" si="12"/>
        <v>1.2887683788247006E-2</v>
      </c>
      <c r="R75" s="99">
        <f t="shared" si="12"/>
        <v>-6.2709184616331903E-3</v>
      </c>
      <c r="S75" s="99">
        <f t="shared" si="12"/>
        <v>5.8441558441558517E-2</v>
      </c>
    </row>
    <row r="76" spans="1:19" ht="15" customHeight="1" x14ac:dyDescent="0.2">
      <c r="B76" s="191" t="s">
        <v>362</v>
      </c>
      <c r="C76" s="98">
        <v>0.49095372306573298</v>
      </c>
      <c r="D76" s="98">
        <v>0.45458678061641966</v>
      </c>
      <c r="E76" s="98">
        <v>0.43636363636363634</v>
      </c>
      <c r="F76" s="98">
        <v>0.50909090909090904</v>
      </c>
      <c r="G76" s="98">
        <v>0.54555373704309873</v>
      </c>
      <c r="H76" s="98">
        <v>0.49104301173047193</v>
      </c>
      <c r="I76" s="98">
        <v>0.49095372306573326</v>
      </c>
      <c r="J76" s="98">
        <v>0.43648267709375282</v>
      </c>
      <c r="K76" s="98">
        <v>0.41829589888151308</v>
      </c>
      <c r="L76" s="99">
        <f t="shared" si="12"/>
        <v>-7.4074074074073626E-2</v>
      </c>
      <c r="M76" s="99">
        <f t="shared" si="12"/>
        <v>-4.0087272727272749E-2</v>
      </c>
      <c r="N76" s="99">
        <f t="shared" si="12"/>
        <v>0.16666666666666652</v>
      </c>
      <c r="O76" s="99">
        <f t="shared" si="12"/>
        <v>7.1623412048944068E-2</v>
      </c>
      <c r="P76" s="99">
        <f t="shared" si="12"/>
        <v>-9.9918159498044945E-2</v>
      </c>
      <c r="Q76" s="99">
        <f t="shared" si="12"/>
        <v>-1.8183471224653136E-4</v>
      </c>
      <c r="R76" s="99">
        <f t="shared" si="12"/>
        <v>-0.1109494508603357</v>
      </c>
      <c r="S76" s="99">
        <f t="shared" si="12"/>
        <v>-4.1666666666666741E-2</v>
      </c>
    </row>
    <row r="77" spans="1:19" ht="15" customHeight="1" x14ac:dyDescent="0.2">
      <c r="B77" s="132" t="s">
        <v>364</v>
      </c>
      <c r="C77" s="98">
        <v>82.007455223202101</v>
      </c>
      <c r="D77" s="98">
        <v>79.343576688789895</v>
      </c>
      <c r="E77" s="98">
        <v>87.9</v>
      </c>
      <c r="F77" s="98">
        <v>84.190909090909088</v>
      </c>
      <c r="G77" s="98">
        <v>85.497363156937624</v>
      </c>
      <c r="H77" s="98">
        <v>86.67818495953442</v>
      </c>
      <c r="I77" s="98">
        <v>83.916719701791067</v>
      </c>
      <c r="J77" s="98">
        <v>84.76857324724925</v>
      </c>
      <c r="K77" s="98">
        <v>82.813494589433475</v>
      </c>
      <c r="L77" s="99">
        <f t="shared" si="12"/>
        <v>-3.2483370288248214E-2</v>
      </c>
      <c r="M77" s="99">
        <f t="shared" si="12"/>
        <v>0.10784015125472668</v>
      </c>
      <c r="N77" s="99">
        <f t="shared" si="12"/>
        <v>-4.2196711138690723E-2</v>
      </c>
      <c r="O77" s="99">
        <f t="shared" si="12"/>
        <v>1.5517756966109353E-2</v>
      </c>
      <c r="P77" s="99">
        <f t="shared" si="12"/>
        <v>1.3811207258278779E-2</v>
      </c>
      <c r="Q77" s="99">
        <f t="shared" si="12"/>
        <v>-3.1858826520566152E-2</v>
      </c>
      <c r="R77" s="99">
        <f t="shared" si="12"/>
        <v>1.0151177840189041E-2</v>
      </c>
      <c r="S77" s="99">
        <f t="shared" si="12"/>
        <v>-2.3063720231709994E-2</v>
      </c>
    </row>
    <row r="78" spans="1:19" ht="15" customHeight="1" x14ac:dyDescent="0.2">
      <c r="B78" s="132" t="s">
        <v>106</v>
      </c>
      <c r="C78" s="98">
        <v>11.060885608856101</v>
      </c>
      <c r="D78" s="98">
        <v>13.310642995124644</v>
      </c>
      <c r="E78" s="98">
        <v>4.6692607003891053</v>
      </c>
      <c r="F78" s="98">
        <v>8.1429624170965358</v>
      </c>
      <c r="G78" s="98">
        <v>6.6709546999908111</v>
      </c>
      <c r="H78" s="98">
        <v>4.5909466531998895</v>
      </c>
      <c r="I78" s="98">
        <v>6.5387087886858302</v>
      </c>
      <c r="J78" s="98">
        <v>6.409429965926881</v>
      </c>
      <c r="K78" s="98">
        <v>7.9800498753117202</v>
      </c>
      <c r="L78" s="99">
        <f t="shared" si="12"/>
        <v>0.20339758187782309</v>
      </c>
      <c r="M78" s="99">
        <f t="shared" si="12"/>
        <v>-0.64920847910207358</v>
      </c>
      <c r="N78" s="99">
        <f t="shared" si="12"/>
        <v>0.7439511176615079</v>
      </c>
      <c r="O78" s="99">
        <f t="shared" si="12"/>
        <v>-0.18077054046266683</v>
      </c>
      <c r="P78" s="99">
        <f t="shared" si="12"/>
        <v>-0.31180065527858958</v>
      </c>
      <c r="Q78" s="99">
        <f t="shared" si="12"/>
        <v>0.42426154835154772</v>
      </c>
      <c r="R78" s="99">
        <f t="shared" si="12"/>
        <v>-1.9771307598626331E-2</v>
      </c>
      <c r="S78" s="99">
        <f t="shared" si="12"/>
        <v>0.24504829879324674</v>
      </c>
    </row>
    <row r="79" spans="1:19" ht="6" customHeight="1" x14ac:dyDescent="0.2">
      <c r="B79" s="21"/>
      <c r="C79" s="25"/>
      <c r="D79" s="25"/>
      <c r="E79" s="25"/>
      <c r="F79" s="25"/>
      <c r="G79" s="25"/>
      <c r="H79" s="25"/>
      <c r="I79" s="25"/>
      <c r="J79" s="25"/>
      <c r="K79" s="25"/>
      <c r="L79" s="25"/>
      <c r="M79" s="25"/>
      <c r="N79" s="27"/>
      <c r="O79" s="27"/>
      <c r="P79" s="27"/>
      <c r="Q79" s="27"/>
      <c r="R79" s="27"/>
      <c r="S79" s="27"/>
    </row>
    <row r="80" spans="1:19" ht="12.75" customHeight="1" x14ac:dyDescent="0.2">
      <c r="B80" s="336" t="s">
        <v>59</v>
      </c>
      <c r="C80" s="336"/>
      <c r="D80" s="336"/>
      <c r="E80" s="336"/>
      <c r="F80" s="336"/>
      <c r="G80" s="336"/>
      <c r="H80" s="336"/>
      <c r="I80" s="336"/>
      <c r="J80" s="336"/>
      <c r="K80" s="336"/>
      <c r="L80" s="336"/>
      <c r="M80" s="336"/>
      <c r="N80" s="336"/>
      <c r="O80" s="336"/>
      <c r="P80" s="336"/>
      <c r="Q80" s="336"/>
      <c r="R80" s="336"/>
      <c r="S80" s="336"/>
    </row>
    <row r="83" spans="1:19" ht="45.75" customHeight="1" thickBot="1" x14ac:dyDescent="0.4">
      <c r="B83" s="312" t="s">
        <v>641</v>
      </c>
      <c r="C83" s="312"/>
      <c r="D83" s="312"/>
      <c r="E83" s="312"/>
      <c r="F83" s="312"/>
      <c r="G83" s="312"/>
      <c r="H83" s="312"/>
      <c r="I83" s="312"/>
      <c r="J83" s="312"/>
      <c r="K83" s="312"/>
      <c r="L83" s="312"/>
      <c r="M83" s="312"/>
      <c r="N83" s="312"/>
      <c r="O83" s="312"/>
      <c r="P83" s="312"/>
      <c r="Q83" s="312"/>
      <c r="R83" s="312"/>
      <c r="S83" s="312"/>
    </row>
    <row r="84" spans="1:19" ht="6" customHeight="1" x14ac:dyDescent="0.2">
      <c r="B84" s="41"/>
      <c r="C84" s="42"/>
      <c r="D84" s="42"/>
      <c r="E84" s="42"/>
      <c r="F84" s="42"/>
      <c r="G84" s="42"/>
      <c r="H84" s="42"/>
      <c r="I84" s="42"/>
      <c r="J84" s="42"/>
      <c r="K84" s="42"/>
      <c r="L84" s="42"/>
      <c r="M84" s="42"/>
      <c r="N84" s="43"/>
      <c r="O84" s="43"/>
      <c r="P84" s="43"/>
      <c r="Q84" s="43"/>
      <c r="R84" s="43"/>
      <c r="S84" s="43"/>
    </row>
    <row r="85" spans="1:19" s="11" customFormat="1" ht="42.75" customHeight="1" x14ac:dyDescent="0.2">
      <c r="A85"/>
      <c r="B85" s="100"/>
      <c r="C85" s="101">
        <v>2007</v>
      </c>
      <c r="D85" s="101">
        <v>2008</v>
      </c>
      <c r="E85" s="101">
        <v>2009</v>
      </c>
      <c r="F85" s="101">
        <v>2010</v>
      </c>
      <c r="G85" s="101">
        <v>2011</v>
      </c>
      <c r="H85" s="101">
        <v>2012</v>
      </c>
      <c r="I85" s="101">
        <v>2013</v>
      </c>
      <c r="J85" s="101">
        <v>2014</v>
      </c>
      <c r="K85" s="101">
        <v>2015</v>
      </c>
      <c r="L85" s="103" t="s">
        <v>108</v>
      </c>
      <c r="M85" s="103" t="s">
        <v>109</v>
      </c>
      <c r="N85" s="103" t="s">
        <v>155</v>
      </c>
      <c r="O85" s="103" t="s">
        <v>156</v>
      </c>
      <c r="P85" s="103" t="s">
        <v>157</v>
      </c>
      <c r="Q85" s="103" t="s">
        <v>387</v>
      </c>
      <c r="R85" s="103" t="s">
        <v>214</v>
      </c>
      <c r="S85" s="103" t="s">
        <v>593</v>
      </c>
    </row>
    <row r="86" spans="1:19" ht="15" customHeight="1" x14ac:dyDescent="0.2">
      <c r="B86" s="190" t="s">
        <v>359</v>
      </c>
      <c r="C86" s="78">
        <v>37.937619350732</v>
      </c>
      <c r="D86" s="78">
        <v>39.214259730811207</v>
      </c>
      <c r="E86" s="78">
        <v>37.401109393470946</v>
      </c>
      <c r="F86" s="78">
        <v>36.071688500727802</v>
      </c>
      <c r="G86" s="78">
        <v>36.82582992269213</v>
      </c>
      <c r="H86" s="78">
        <v>38.450345580210985</v>
      </c>
      <c r="I86" s="78">
        <v>40.354868061874434</v>
      </c>
      <c r="J86" s="78">
        <v>38.083113576429938</v>
      </c>
      <c r="K86" s="78">
        <v>37.943262411347519</v>
      </c>
      <c r="L86" s="79">
        <f t="shared" ref="L86:S86" si="13">IFERROR(D86/C86-1,"-")</f>
        <v>3.3651040891014006E-2</v>
      </c>
      <c r="M86" s="79">
        <f t="shared" si="13"/>
        <v>-4.6237015559817962E-2</v>
      </c>
      <c r="N86" s="79">
        <f t="shared" si="13"/>
        <v>-3.5544958807430915E-2</v>
      </c>
      <c r="O86" s="79">
        <f t="shared" si="13"/>
        <v>2.09067402527916E-2</v>
      </c>
      <c r="P86" s="79">
        <f t="shared" si="13"/>
        <v>4.4113483957569422E-2</v>
      </c>
      <c r="Q86" s="79">
        <f t="shared" si="13"/>
        <v>4.9531999073725741E-2</v>
      </c>
      <c r="R86" s="79">
        <f t="shared" si="13"/>
        <v>-5.62944347125931E-2</v>
      </c>
      <c r="S86" s="79">
        <f t="shared" si="13"/>
        <v>-3.672261849119729E-3</v>
      </c>
    </row>
    <row r="87" spans="1:19" ht="15" customHeight="1" x14ac:dyDescent="0.2">
      <c r="B87" s="191" t="s">
        <v>360</v>
      </c>
      <c r="C87" s="98">
        <v>23.9338001273074</v>
      </c>
      <c r="D87" s="98">
        <v>24.272462713714077</v>
      </c>
      <c r="E87" s="98">
        <v>24.706738201327635</v>
      </c>
      <c r="F87" s="98">
        <v>24.335880640465792</v>
      </c>
      <c r="G87" s="98">
        <v>24.292860391086858</v>
      </c>
      <c r="H87" s="98">
        <v>25</v>
      </c>
      <c r="I87" s="98">
        <v>27.033666969972703</v>
      </c>
      <c r="J87" s="98">
        <v>24.643084477584797</v>
      </c>
      <c r="K87" s="98">
        <v>24.749954537188579</v>
      </c>
      <c r="L87" s="99">
        <f t="shared" ref="L87:S91" si="14">IFERROR(D87/C87-1,"-")</f>
        <v>1.4149971362896085E-2</v>
      </c>
      <c r="M87" s="99">
        <f t="shared" si="14"/>
        <v>1.7891694499058364E-2</v>
      </c>
      <c r="N87" s="99">
        <f t="shared" si="14"/>
        <v>-1.5010381291121422E-2</v>
      </c>
      <c r="O87" s="99">
        <f t="shared" si="14"/>
        <v>-1.7677703969093406E-3</v>
      </c>
      <c r="P87" s="99">
        <f t="shared" si="14"/>
        <v>2.9108947959565645E-2</v>
      </c>
      <c r="Q87" s="99">
        <f t="shared" si="14"/>
        <v>8.1346678798908112E-2</v>
      </c>
      <c r="R87" s="99">
        <f t="shared" si="14"/>
        <v>-8.8429826965140013E-2</v>
      </c>
      <c r="S87" s="99">
        <f t="shared" si="14"/>
        <v>4.3367160349181422E-3</v>
      </c>
    </row>
    <row r="88" spans="1:19" ht="15" customHeight="1" x14ac:dyDescent="0.2">
      <c r="B88" s="191" t="s">
        <v>361</v>
      </c>
      <c r="C88" s="98">
        <v>12.8398654178412</v>
      </c>
      <c r="D88" s="98">
        <v>13.523099308839578</v>
      </c>
      <c r="E88" s="98">
        <v>11.303082658906975</v>
      </c>
      <c r="F88" s="98">
        <v>10.23471615720524</v>
      </c>
      <c r="G88" s="98">
        <v>11.105047748976808</v>
      </c>
      <c r="H88" s="98">
        <v>11.786104037831938</v>
      </c>
      <c r="I88" s="98">
        <v>11.983621474067334</v>
      </c>
      <c r="J88" s="98">
        <v>11.885059561698645</v>
      </c>
      <c r="K88" s="98">
        <v>12.04764502636843</v>
      </c>
      <c r="L88" s="99">
        <f t="shared" si="14"/>
        <v>5.3211919966778876E-2</v>
      </c>
      <c r="M88" s="99">
        <f t="shared" si="14"/>
        <v>-0.16416478199501616</v>
      </c>
      <c r="N88" s="99">
        <f t="shared" si="14"/>
        <v>-9.451992292207545E-2</v>
      </c>
      <c r="O88" s="99">
        <f t="shared" si="14"/>
        <v>8.5037198726694019E-2</v>
      </c>
      <c r="P88" s="99">
        <f t="shared" si="14"/>
        <v>6.1328533136463248E-2</v>
      </c>
      <c r="Q88" s="99">
        <f t="shared" si="14"/>
        <v>1.6758500994169756E-2</v>
      </c>
      <c r="R88" s="99">
        <f t="shared" si="14"/>
        <v>-8.2247184277288721E-3</v>
      </c>
      <c r="S88" s="99">
        <f t="shared" si="14"/>
        <v>1.3679819089316148E-2</v>
      </c>
    </row>
    <row r="89" spans="1:19" ht="15" customHeight="1" x14ac:dyDescent="0.2">
      <c r="B89" s="191" t="s">
        <v>362</v>
      </c>
      <c r="C89" s="98">
        <v>1.56406292625261</v>
      </c>
      <c r="D89" s="98">
        <v>1.6187704619861767</v>
      </c>
      <c r="E89" s="98">
        <v>1.5276893698281349</v>
      </c>
      <c r="F89" s="98">
        <v>1.6193595342066958</v>
      </c>
      <c r="G89" s="98">
        <v>1.5916325602546613</v>
      </c>
      <c r="H89" s="98">
        <v>2.0280101855220081</v>
      </c>
      <c r="I89" s="98">
        <v>1.6742493175614195</v>
      </c>
      <c r="J89" s="98">
        <v>1.8095844321178503</v>
      </c>
      <c r="K89" s="98">
        <v>1.6002909619930898</v>
      </c>
      <c r="L89" s="99">
        <f t="shared" si="14"/>
        <v>3.4977835491978748E-2</v>
      </c>
      <c r="M89" s="99">
        <f t="shared" si="14"/>
        <v>-5.6265600526394843E-2</v>
      </c>
      <c r="N89" s="99">
        <f t="shared" si="14"/>
        <v>6.0005761766132926E-2</v>
      </c>
      <c r="O89" s="99">
        <f t="shared" si="14"/>
        <v>-1.7122185262964273E-2</v>
      </c>
      <c r="P89" s="99">
        <f t="shared" si="14"/>
        <v>0.27416982798939871</v>
      </c>
      <c r="Q89" s="99">
        <f t="shared" si="14"/>
        <v>-0.17443742170827947</v>
      </c>
      <c r="R89" s="99">
        <f t="shared" si="14"/>
        <v>8.083331027038998E-2</v>
      </c>
      <c r="S89" s="99">
        <f t="shared" si="14"/>
        <v>-0.11565830607849192</v>
      </c>
    </row>
    <row r="90" spans="1:19" ht="15" customHeight="1" x14ac:dyDescent="0.2">
      <c r="B90" s="132" t="s">
        <v>364</v>
      </c>
      <c r="C90" s="98">
        <v>51.023006274438501</v>
      </c>
      <c r="D90" s="98">
        <v>47.571844307020733</v>
      </c>
      <c r="E90" s="98">
        <v>57.988542329726286</v>
      </c>
      <c r="F90" s="98">
        <v>55.83151382823872</v>
      </c>
      <c r="G90" s="98">
        <v>56.54388358344702</v>
      </c>
      <c r="H90" s="98">
        <v>56.957075300109132</v>
      </c>
      <c r="I90" s="98">
        <v>53.130118289353959</v>
      </c>
      <c r="J90" s="98">
        <v>55.569700827498409</v>
      </c>
      <c r="K90" s="98">
        <v>54.19167121294781</v>
      </c>
      <c r="L90" s="99">
        <f t="shared" si="14"/>
        <v>-6.7639330165199074E-2</v>
      </c>
      <c r="M90" s="99">
        <f t="shared" si="14"/>
        <v>0.21896771450520025</v>
      </c>
      <c r="N90" s="99">
        <f t="shared" si="14"/>
        <v>-3.7197494795136898E-2</v>
      </c>
      <c r="O90" s="99">
        <f t="shared" si="14"/>
        <v>1.2759277088560506E-2</v>
      </c>
      <c r="P90" s="99">
        <f t="shared" si="14"/>
        <v>7.3074520262184084E-3</v>
      </c>
      <c r="Q90" s="99">
        <f t="shared" si="14"/>
        <v>-6.7190195258284957E-2</v>
      </c>
      <c r="R90" s="99">
        <f t="shared" si="14"/>
        <v>4.5917129806829049E-2</v>
      </c>
      <c r="S90" s="99">
        <f t="shared" si="14"/>
        <v>-2.4798219065967797E-2</v>
      </c>
    </row>
    <row r="91" spans="1:19" ht="15" customHeight="1" x14ac:dyDescent="0.2">
      <c r="B91" s="132" t="s">
        <v>106</v>
      </c>
      <c r="C91" s="98">
        <v>11.060885608856101</v>
      </c>
      <c r="D91" s="98">
        <v>13.310642995124644</v>
      </c>
      <c r="E91" s="98">
        <v>4.6692607003891053</v>
      </c>
      <c r="F91" s="98">
        <v>8.1429624170965358</v>
      </c>
      <c r="G91" s="98">
        <v>6.6709546999908111</v>
      </c>
      <c r="H91" s="98">
        <v>4.5909466531998895</v>
      </c>
      <c r="I91" s="98">
        <v>6.5387087886858302</v>
      </c>
      <c r="J91" s="98">
        <v>6.409429965926881</v>
      </c>
      <c r="K91" s="98">
        <v>7.9800498753117202</v>
      </c>
      <c r="L91" s="99">
        <f t="shared" si="14"/>
        <v>0.20339758187782309</v>
      </c>
      <c r="M91" s="99">
        <f t="shared" si="14"/>
        <v>-0.64920847910207358</v>
      </c>
      <c r="N91" s="99">
        <f t="shared" si="14"/>
        <v>0.7439511176615079</v>
      </c>
      <c r="O91" s="99">
        <f t="shared" si="14"/>
        <v>-0.18077054046266683</v>
      </c>
      <c r="P91" s="99">
        <f t="shared" si="14"/>
        <v>-0.31180065527858958</v>
      </c>
      <c r="Q91" s="99">
        <f t="shared" si="14"/>
        <v>0.42426154835154772</v>
      </c>
      <c r="R91" s="99">
        <f t="shared" si="14"/>
        <v>-1.9771307598626331E-2</v>
      </c>
      <c r="S91" s="99">
        <f t="shared" si="14"/>
        <v>0.24504829879324674</v>
      </c>
    </row>
    <row r="92" spans="1:19" ht="6" customHeight="1" x14ac:dyDescent="0.2">
      <c r="B92" s="21"/>
      <c r="C92" s="25"/>
      <c r="D92" s="25"/>
      <c r="E92" s="25"/>
      <c r="F92" s="25"/>
      <c r="G92" s="25"/>
      <c r="H92" s="25"/>
      <c r="I92" s="25"/>
      <c r="J92" s="25"/>
      <c r="K92" s="25"/>
      <c r="L92" s="25"/>
      <c r="M92" s="25"/>
      <c r="N92" s="27"/>
      <c r="O92" s="27"/>
      <c r="P92" s="27"/>
      <c r="Q92" s="27"/>
      <c r="R92" s="27"/>
      <c r="S92" s="27"/>
    </row>
    <row r="93" spans="1:19" ht="12.75" customHeight="1" x14ac:dyDescent="0.2">
      <c r="B93" s="336" t="s">
        <v>59</v>
      </c>
      <c r="C93" s="336"/>
      <c r="D93" s="336"/>
      <c r="E93" s="336"/>
      <c r="F93" s="336"/>
      <c r="G93" s="336"/>
      <c r="H93" s="336"/>
      <c r="I93" s="336"/>
      <c r="J93" s="336"/>
      <c r="K93" s="336"/>
      <c r="L93" s="336"/>
      <c r="M93" s="336"/>
      <c r="N93" s="336"/>
      <c r="O93" s="336"/>
      <c r="P93" s="336"/>
      <c r="Q93" s="336"/>
      <c r="R93" s="336"/>
      <c r="S93" s="336"/>
    </row>
    <row r="96" spans="1:19" ht="45.75" customHeight="1" thickBot="1" x14ac:dyDescent="0.4">
      <c r="B96" s="312" t="s">
        <v>642</v>
      </c>
      <c r="C96" s="312"/>
      <c r="D96" s="312"/>
      <c r="E96" s="312"/>
      <c r="F96" s="312"/>
      <c r="G96" s="312"/>
      <c r="H96" s="312"/>
      <c r="I96" s="312"/>
      <c r="J96" s="312"/>
      <c r="K96" s="312"/>
      <c r="L96" s="312"/>
      <c r="M96" s="312"/>
      <c r="N96" s="312"/>
      <c r="O96" s="312"/>
      <c r="P96" s="312"/>
      <c r="Q96" s="312"/>
      <c r="R96" s="312"/>
      <c r="S96" s="312"/>
    </row>
    <row r="97" spans="1:19" ht="6" customHeight="1" x14ac:dyDescent="0.2">
      <c r="B97" s="41"/>
      <c r="C97" s="42"/>
      <c r="D97" s="42"/>
      <c r="E97" s="42"/>
      <c r="F97" s="42"/>
      <c r="G97" s="42"/>
      <c r="H97" s="42"/>
      <c r="I97" s="42"/>
      <c r="J97" s="42"/>
      <c r="K97" s="42"/>
      <c r="L97" s="42"/>
      <c r="M97" s="42"/>
      <c r="N97" s="43"/>
      <c r="O97" s="43"/>
      <c r="P97" s="43"/>
      <c r="Q97" s="43"/>
      <c r="R97" s="43"/>
      <c r="S97" s="43"/>
    </row>
    <row r="98" spans="1:19" s="11" customFormat="1" ht="42.75" customHeight="1" x14ac:dyDescent="0.2">
      <c r="A98"/>
      <c r="B98" s="100"/>
      <c r="C98" s="101">
        <v>2007</v>
      </c>
      <c r="D98" s="101">
        <v>2008</v>
      </c>
      <c r="E98" s="101">
        <v>2009</v>
      </c>
      <c r="F98" s="101">
        <v>2010</v>
      </c>
      <c r="G98" s="101">
        <v>2011</v>
      </c>
      <c r="H98" s="101">
        <v>2012</v>
      </c>
      <c r="I98" s="101">
        <v>2013</v>
      </c>
      <c r="J98" s="101">
        <v>2014</v>
      </c>
      <c r="K98" s="101">
        <v>2015</v>
      </c>
      <c r="L98" s="103" t="s">
        <v>108</v>
      </c>
      <c r="M98" s="103" t="s">
        <v>109</v>
      </c>
      <c r="N98" s="103" t="s">
        <v>155</v>
      </c>
      <c r="O98" s="103" t="s">
        <v>156</v>
      </c>
      <c r="P98" s="103" t="s">
        <v>157</v>
      </c>
      <c r="Q98" s="103" t="s">
        <v>387</v>
      </c>
      <c r="R98" s="103" t="s">
        <v>214</v>
      </c>
      <c r="S98" s="103" t="s">
        <v>593</v>
      </c>
    </row>
    <row r="99" spans="1:19" ht="15" customHeight="1" x14ac:dyDescent="0.2">
      <c r="B99" s="190" t="s">
        <v>359</v>
      </c>
      <c r="C99" s="78">
        <v>15.7037576198708</v>
      </c>
      <c r="D99" s="78">
        <v>17.026117026117028</v>
      </c>
      <c r="E99" s="78">
        <v>16.527120495085548</v>
      </c>
      <c r="F99" s="78">
        <v>16.192122259619758</v>
      </c>
      <c r="G99" s="78">
        <v>16.653024101864485</v>
      </c>
      <c r="H99" s="78">
        <v>16.22088791848617</v>
      </c>
      <c r="I99" s="78">
        <v>16.947148185208768</v>
      </c>
      <c r="J99" s="78">
        <v>15.603095129722348</v>
      </c>
      <c r="K99" s="78">
        <v>15.679854479308778</v>
      </c>
      <c r="L99" s="79">
        <f t="shared" ref="L99:S99" si="15">IFERROR(D99/C99-1,"-")</f>
        <v>8.4206559872840758E-2</v>
      </c>
      <c r="M99" s="79">
        <f t="shared" si="15"/>
        <v>-2.9307711809219317E-2</v>
      </c>
      <c r="N99" s="79">
        <f t="shared" si="15"/>
        <v>-2.0269606890408021E-2</v>
      </c>
      <c r="O99" s="79">
        <f t="shared" si="15"/>
        <v>2.8464572762900486E-2</v>
      </c>
      <c r="P99" s="79">
        <f t="shared" si="15"/>
        <v>-2.5949411994781957E-2</v>
      </c>
      <c r="Q99" s="79">
        <f t="shared" si="15"/>
        <v>4.4773151159925861E-2</v>
      </c>
      <c r="R99" s="79">
        <f t="shared" si="15"/>
        <v>-7.9308509065819766E-2</v>
      </c>
      <c r="S99" s="79">
        <f t="shared" si="15"/>
        <v>4.9194950712190266E-3</v>
      </c>
    </row>
    <row r="100" spans="1:19" ht="15" customHeight="1" x14ac:dyDescent="0.2">
      <c r="B100" s="191" t="s">
        <v>360</v>
      </c>
      <c r="C100" s="98">
        <v>10.2720407606223</v>
      </c>
      <c r="D100" s="98">
        <v>11.12021112021112</v>
      </c>
      <c r="E100" s="98">
        <v>11.721878412813979</v>
      </c>
      <c r="F100" s="98">
        <v>11.552806331301737</v>
      </c>
      <c r="G100" s="98">
        <v>11.596180081855389</v>
      </c>
      <c r="H100" s="98">
        <v>11.462882096069869</v>
      </c>
      <c r="I100" s="98">
        <v>12.389702537978714</v>
      </c>
      <c r="J100" s="98">
        <v>11.32453345471097</v>
      </c>
      <c r="K100" s="98">
        <v>11.296043656207368</v>
      </c>
      <c r="L100" s="99">
        <f t="shared" ref="L100:S104" si="16">IFERROR(D100/C100-1,"-")</f>
        <v>8.2570774333398989E-2</v>
      </c>
      <c r="M100" s="99">
        <f t="shared" si="16"/>
        <v>5.4105743685865848E-2</v>
      </c>
      <c r="N100" s="99">
        <f t="shared" si="16"/>
        <v>-1.4423633786153078E-2</v>
      </c>
      <c r="O100" s="99">
        <f t="shared" si="16"/>
        <v>3.7543908648527413E-3</v>
      </c>
      <c r="P100" s="99">
        <f t="shared" si="16"/>
        <v>-1.1494991009504241E-2</v>
      </c>
      <c r="Q100" s="99">
        <f t="shared" si="16"/>
        <v>8.0854049979857345E-2</v>
      </c>
      <c r="R100" s="99">
        <f t="shared" si="16"/>
        <v>-8.5972127256698339E-2</v>
      </c>
      <c r="S100" s="99">
        <f t="shared" si="16"/>
        <v>-2.5157591363509368E-3</v>
      </c>
    </row>
    <row r="101" spans="1:19" ht="15" customHeight="1" x14ac:dyDescent="0.2">
      <c r="B101" s="191" t="s">
        <v>361</v>
      </c>
      <c r="C101" s="98">
        <v>3.6939313984168902</v>
      </c>
      <c r="D101" s="98">
        <v>4.2497042497042496</v>
      </c>
      <c r="E101" s="98">
        <v>3.2672005824535857</v>
      </c>
      <c r="F101" s="98">
        <v>3.0473937960520332</v>
      </c>
      <c r="G101" s="98">
        <v>3.30150068212824</v>
      </c>
      <c r="H101" s="98">
        <v>2.9566957787481805</v>
      </c>
      <c r="I101" s="98">
        <v>2.8199763485854636</v>
      </c>
      <c r="J101" s="98">
        <v>2.6581702321347294</v>
      </c>
      <c r="K101" s="98">
        <v>2.5829922692132787</v>
      </c>
      <c r="L101" s="99">
        <f t="shared" si="16"/>
        <v>0.15045565045564935</v>
      </c>
      <c r="M101" s="99">
        <f t="shared" si="16"/>
        <v>-0.23119342182906955</v>
      </c>
      <c r="N101" s="99">
        <f t="shared" si="16"/>
        <v>-6.727679579332202E-2</v>
      </c>
      <c r="O101" s="99">
        <f t="shared" si="16"/>
        <v>8.3384985033902792E-2</v>
      </c>
      <c r="P101" s="99">
        <f t="shared" si="16"/>
        <v>-0.10443884056924946</v>
      </c>
      <c r="Q101" s="99">
        <f t="shared" si="16"/>
        <v>-4.6240614656879453E-2</v>
      </c>
      <c r="R101" s="99">
        <f t="shared" si="16"/>
        <v>-5.7378536714287831E-2</v>
      </c>
      <c r="S101" s="99">
        <f t="shared" si="16"/>
        <v>-2.8281846667538857E-2</v>
      </c>
    </row>
    <row r="102" spans="1:19" ht="15" customHeight="1" x14ac:dyDescent="0.2">
      <c r="B102" s="191" t="s">
        <v>362</v>
      </c>
      <c r="C102" s="98">
        <v>1.85606405240651</v>
      </c>
      <c r="D102" s="98">
        <v>1.7199017199017199</v>
      </c>
      <c r="E102" s="98">
        <v>1.6199490353112487</v>
      </c>
      <c r="F102" s="98">
        <v>1.6555990175566269</v>
      </c>
      <c r="G102" s="98">
        <v>1.7917235106866758</v>
      </c>
      <c r="H102" s="98">
        <v>1.8286026200873362</v>
      </c>
      <c r="I102" s="98">
        <v>1.82843627763122</v>
      </c>
      <c r="J102" s="98">
        <v>1.6659080564406008</v>
      </c>
      <c r="K102" s="98">
        <v>1.8553888130968623</v>
      </c>
      <c r="L102" s="99">
        <f t="shared" si="16"/>
        <v>-7.3360793949027059E-2</v>
      </c>
      <c r="M102" s="99">
        <f t="shared" si="16"/>
        <v>-5.811534661188833E-2</v>
      </c>
      <c r="N102" s="99">
        <f t="shared" si="16"/>
        <v>2.2006854208551418E-2</v>
      </c>
      <c r="O102" s="99">
        <f t="shared" si="16"/>
        <v>8.222068972410046E-2</v>
      </c>
      <c r="P102" s="99">
        <f t="shared" si="16"/>
        <v>2.0583035931992955E-2</v>
      </c>
      <c r="Q102" s="99">
        <f t="shared" si="16"/>
        <v>-9.0966978986584124E-5</v>
      </c>
      <c r="R102" s="99">
        <f t="shared" si="16"/>
        <v>-8.8889190823307263E-2</v>
      </c>
      <c r="S102" s="99">
        <f t="shared" si="16"/>
        <v>0.11374022469229694</v>
      </c>
    </row>
    <row r="103" spans="1:19" ht="15" customHeight="1" x14ac:dyDescent="0.2">
      <c r="B103" s="132" t="s">
        <v>364</v>
      </c>
      <c r="C103" s="98">
        <v>73.250841597670799</v>
      </c>
      <c r="D103" s="98">
        <v>69.760669760669757</v>
      </c>
      <c r="E103" s="98">
        <v>78.858755005460509</v>
      </c>
      <c r="F103" s="98">
        <v>75.711816610570366</v>
      </c>
      <c r="G103" s="98">
        <v>76.70759436107322</v>
      </c>
      <c r="H103" s="98">
        <v>79.184861717612804</v>
      </c>
      <c r="I103" s="98">
        <v>76.539616119348679</v>
      </c>
      <c r="J103" s="98">
        <v>78.042785616750109</v>
      </c>
      <c r="K103" s="98">
        <v>76.452933151432461</v>
      </c>
      <c r="L103" s="99">
        <f t="shared" si="16"/>
        <v>-4.7646849659021773E-2</v>
      </c>
      <c r="M103" s="99">
        <f t="shared" si="16"/>
        <v>0.13041854781503459</v>
      </c>
      <c r="N103" s="99">
        <f t="shared" si="16"/>
        <v>-3.9906011636529626E-2</v>
      </c>
      <c r="O103" s="99">
        <f t="shared" si="16"/>
        <v>1.3152210514571605E-2</v>
      </c>
      <c r="P103" s="99">
        <f t="shared" si="16"/>
        <v>3.229494259562804E-2</v>
      </c>
      <c r="Q103" s="99">
        <f t="shared" si="16"/>
        <v>-3.3405950845725285E-2</v>
      </c>
      <c r="R103" s="99">
        <f t="shared" si="16"/>
        <v>1.9639104213137637E-2</v>
      </c>
      <c r="S103" s="99">
        <f t="shared" si="16"/>
        <v>-2.0371549436036807E-2</v>
      </c>
    </row>
    <row r="104" spans="1:19" ht="15" customHeight="1" x14ac:dyDescent="0.2">
      <c r="B104" s="132" t="s">
        <v>106</v>
      </c>
      <c r="C104" s="98">
        <v>11.060885608856101</v>
      </c>
      <c r="D104" s="98">
        <v>13.310642995124644</v>
      </c>
      <c r="E104" s="98">
        <v>4.6692607003891053</v>
      </c>
      <c r="F104" s="98">
        <v>8.1429624170965358</v>
      </c>
      <c r="G104" s="98">
        <v>6.6709546999908111</v>
      </c>
      <c r="H104" s="98">
        <v>4.5909466531998895</v>
      </c>
      <c r="I104" s="98">
        <v>6.5387087886858302</v>
      </c>
      <c r="J104" s="98">
        <v>6.409429965926881</v>
      </c>
      <c r="K104" s="98">
        <v>7.9800498753117202</v>
      </c>
      <c r="L104" s="99">
        <f t="shared" si="16"/>
        <v>0.20339758187782309</v>
      </c>
      <c r="M104" s="99">
        <f t="shared" si="16"/>
        <v>-0.64920847910207358</v>
      </c>
      <c r="N104" s="99">
        <f t="shared" si="16"/>
        <v>0.7439511176615079</v>
      </c>
      <c r="O104" s="99">
        <f t="shared" si="16"/>
        <v>-0.18077054046266683</v>
      </c>
      <c r="P104" s="99">
        <f t="shared" si="16"/>
        <v>-0.31180065527858958</v>
      </c>
      <c r="Q104" s="99">
        <f t="shared" si="16"/>
        <v>0.42426154835154772</v>
      </c>
      <c r="R104" s="99">
        <f t="shared" si="16"/>
        <v>-1.9771307598626331E-2</v>
      </c>
      <c r="S104" s="99">
        <f t="shared" si="16"/>
        <v>0.24504829879324674</v>
      </c>
    </row>
    <row r="105" spans="1:19" ht="6" customHeight="1" x14ac:dyDescent="0.2">
      <c r="B105" s="21"/>
      <c r="C105" s="25"/>
      <c r="D105" s="25"/>
      <c r="E105" s="25"/>
      <c r="F105" s="25"/>
      <c r="G105" s="25"/>
      <c r="H105" s="25"/>
      <c r="I105" s="25"/>
      <c r="J105" s="25"/>
      <c r="K105" s="25"/>
      <c r="L105" s="25"/>
      <c r="M105" s="25"/>
      <c r="N105" s="27"/>
      <c r="O105" s="27"/>
      <c r="P105" s="27"/>
      <c r="Q105" s="27"/>
      <c r="R105" s="27"/>
      <c r="S105" s="27"/>
    </row>
    <row r="106" spans="1:19" ht="12.75" customHeight="1" x14ac:dyDescent="0.2">
      <c r="B106" s="336" t="s">
        <v>59</v>
      </c>
      <c r="C106" s="336"/>
      <c r="D106" s="336"/>
      <c r="E106" s="336"/>
      <c r="F106" s="336"/>
      <c r="G106" s="336"/>
      <c r="H106" s="336"/>
      <c r="I106" s="336"/>
      <c r="J106" s="336"/>
      <c r="K106" s="336"/>
      <c r="L106" s="336"/>
      <c r="M106" s="336"/>
      <c r="N106" s="336"/>
      <c r="O106" s="336"/>
      <c r="P106" s="336"/>
      <c r="Q106" s="336"/>
      <c r="R106" s="336"/>
      <c r="S106" s="336"/>
    </row>
    <row r="109" spans="1:19" ht="45.75" customHeight="1" thickBot="1" x14ac:dyDescent="0.4">
      <c r="B109" s="312" t="s">
        <v>643</v>
      </c>
      <c r="C109" s="312"/>
      <c r="D109" s="312"/>
      <c r="E109" s="312"/>
      <c r="F109" s="312"/>
      <c r="G109" s="312"/>
      <c r="H109" s="312"/>
      <c r="I109" s="312"/>
      <c r="J109" s="312"/>
      <c r="K109" s="312"/>
      <c r="L109" s="312"/>
      <c r="M109" s="312"/>
      <c r="N109" s="312"/>
      <c r="O109" s="312"/>
      <c r="P109" s="312"/>
      <c r="Q109" s="312"/>
      <c r="R109" s="312"/>
      <c r="S109" s="312"/>
    </row>
    <row r="110" spans="1:19" ht="6" customHeight="1" x14ac:dyDescent="0.2">
      <c r="B110" s="41"/>
      <c r="C110" s="42"/>
      <c r="D110" s="42"/>
      <c r="E110" s="42"/>
      <c r="F110" s="42"/>
      <c r="G110" s="42"/>
      <c r="H110" s="42"/>
      <c r="I110" s="42"/>
      <c r="J110" s="42"/>
      <c r="K110" s="42"/>
      <c r="L110" s="42"/>
      <c r="M110" s="42"/>
      <c r="N110" s="43"/>
      <c r="O110" s="43"/>
      <c r="P110" s="43"/>
      <c r="Q110" s="43"/>
      <c r="R110" s="43"/>
      <c r="S110" s="43"/>
    </row>
    <row r="111" spans="1:19" s="11" customFormat="1" ht="42.75" customHeight="1" x14ac:dyDescent="0.2">
      <c r="A111"/>
      <c r="B111" s="100"/>
      <c r="C111" s="101">
        <v>2007</v>
      </c>
      <c r="D111" s="101">
        <v>2008</v>
      </c>
      <c r="E111" s="101">
        <v>2009</v>
      </c>
      <c r="F111" s="101">
        <v>2010</v>
      </c>
      <c r="G111" s="101">
        <v>2011</v>
      </c>
      <c r="H111" s="101">
        <v>2012</v>
      </c>
      <c r="I111" s="101">
        <v>2013</v>
      </c>
      <c r="J111" s="101">
        <v>2014</v>
      </c>
      <c r="K111" s="101">
        <v>2015</v>
      </c>
      <c r="L111" s="103" t="s">
        <v>108</v>
      </c>
      <c r="M111" s="103" t="s">
        <v>109</v>
      </c>
      <c r="N111" s="103" t="s">
        <v>155</v>
      </c>
      <c r="O111" s="103" t="s">
        <v>156</v>
      </c>
      <c r="P111" s="103" t="s">
        <v>157</v>
      </c>
      <c r="Q111" s="103" t="s">
        <v>387</v>
      </c>
      <c r="R111" s="103" t="s">
        <v>214</v>
      </c>
      <c r="S111" s="103" t="s">
        <v>593</v>
      </c>
    </row>
    <row r="112" spans="1:19" ht="15" customHeight="1" x14ac:dyDescent="0.2">
      <c r="B112" s="190" t="s">
        <v>359</v>
      </c>
      <c r="C112" s="78">
        <v>27.6427235727643</v>
      </c>
      <c r="D112" s="78">
        <v>28.297707387307565</v>
      </c>
      <c r="E112" s="78">
        <v>26.158068057080133</v>
      </c>
      <c r="F112" s="78">
        <v>25.781505282648951</v>
      </c>
      <c r="G112" s="78">
        <v>26.514016691632783</v>
      </c>
      <c r="H112" s="78">
        <v>27.210004312203537</v>
      </c>
      <c r="I112" s="78">
        <v>27.383258015924252</v>
      </c>
      <c r="J112" s="78">
        <v>25.157973653207669</v>
      </c>
      <c r="K112" s="78">
        <v>23.524978466838931</v>
      </c>
      <c r="L112" s="79">
        <f t="shared" ref="L112:S112" si="17">IFERROR(D112/C112-1,"-")</f>
        <v>2.3694619411113393E-2</v>
      </c>
      <c r="M112" s="79">
        <f t="shared" si="17"/>
        <v>-7.5611755431011729E-2</v>
      </c>
      <c r="N112" s="79">
        <f t="shared" si="17"/>
        <v>-1.4395664603726654E-2</v>
      </c>
      <c r="O112" s="79">
        <f t="shared" si="17"/>
        <v>2.8412282407606959E-2</v>
      </c>
      <c r="P112" s="79">
        <f t="shared" si="17"/>
        <v>2.6249799442511268E-2</v>
      </c>
      <c r="Q112" s="79">
        <f t="shared" si="17"/>
        <v>6.3672795392764048E-3</v>
      </c>
      <c r="R112" s="79">
        <f t="shared" si="17"/>
        <v>-8.1264412051425983E-2</v>
      </c>
      <c r="S112" s="79">
        <f t="shared" si="17"/>
        <v>-6.49096468928263E-2</v>
      </c>
    </row>
    <row r="113" spans="1:19" ht="15" customHeight="1" x14ac:dyDescent="0.2">
      <c r="B113" s="191" t="s">
        <v>360</v>
      </c>
      <c r="C113" s="98">
        <v>17.584583378955401</v>
      </c>
      <c r="D113" s="98">
        <v>18.616199514455971</v>
      </c>
      <c r="E113" s="98">
        <v>17.912244228033703</v>
      </c>
      <c r="F113" s="98">
        <v>17.895654068184292</v>
      </c>
      <c r="G113" s="98">
        <v>17.633212069334476</v>
      </c>
      <c r="H113" s="98">
        <v>18.617938766709788</v>
      </c>
      <c r="I113" s="98">
        <v>19.324295244243597</v>
      </c>
      <c r="J113" s="98">
        <v>16.889793295491057</v>
      </c>
      <c r="K113" s="98">
        <v>16.408268733850129</v>
      </c>
      <c r="L113" s="99">
        <f t="shared" ref="L113:S117" si="18">IFERROR(D113/C113-1,"-")</f>
        <v>5.8665941254836484E-2</v>
      </c>
      <c r="M113" s="99">
        <f t="shared" si="18"/>
        <v>-3.7814124514277347E-2</v>
      </c>
      <c r="N113" s="99">
        <f t="shared" si="18"/>
        <v>-9.2619102543534115E-4</v>
      </c>
      <c r="O113" s="99">
        <f t="shared" si="18"/>
        <v>-1.4665124719660194E-2</v>
      </c>
      <c r="P113" s="99">
        <f t="shared" si="18"/>
        <v>5.5844998262558621E-2</v>
      </c>
      <c r="Q113" s="99">
        <f t="shared" si="18"/>
        <v>3.7939563900426299E-2</v>
      </c>
      <c r="R113" s="99">
        <f t="shared" si="18"/>
        <v>-0.12598140930794055</v>
      </c>
      <c r="S113" s="99">
        <f t="shared" si="18"/>
        <v>-2.8509796018017397E-2</v>
      </c>
    </row>
    <row r="114" spans="1:19" ht="15" customHeight="1" x14ac:dyDescent="0.2">
      <c r="B114" s="191" t="s">
        <v>361</v>
      </c>
      <c r="C114" s="98">
        <v>7.7192598270009896</v>
      </c>
      <c r="D114" s="98">
        <v>7.6362833811520634</v>
      </c>
      <c r="E114" s="98">
        <v>6.1604114235693181</v>
      </c>
      <c r="F114" s="98">
        <v>5.9252804705369782</v>
      </c>
      <c r="G114" s="98">
        <v>6.8050502888936446</v>
      </c>
      <c r="H114" s="98">
        <v>6.522207848210436</v>
      </c>
      <c r="I114" s="98">
        <v>6.154508284914999</v>
      </c>
      <c r="J114" s="98">
        <v>5.8905430009639073</v>
      </c>
      <c r="K114" s="98">
        <v>5.0602928509905256</v>
      </c>
      <c r="L114" s="99">
        <f t="shared" si="18"/>
        <v>-1.0749274892741023E-2</v>
      </c>
      <c r="M114" s="99">
        <f t="shared" si="18"/>
        <v>-0.19327097802911619</v>
      </c>
      <c r="N114" s="99">
        <f t="shared" si="18"/>
        <v>-3.8168060031306461E-2</v>
      </c>
      <c r="O114" s="99">
        <f t="shared" si="18"/>
        <v>0.1484773290869954</v>
      </c>
      <c r="P114" s="99">
        <f t="shared" si="18"/>
        <v>-4.156360771423373E-2</v>
      </c>
      <c r="Q114" s="99">
        <f t="shared" si="18"/>
        <v>-5.6376547919478881E-2</v>
      </c>
      <c r="R114" s="99">
        <f t="shared" si="18"/>
        <v>-4.2889743864360952E-2</v>
      </c>
      <c r="S114" s="99">
        <f t="shared" si="18"/>
        <v>-0.14094628455093572</v>
      </c>
    </row>
    <row r="115" spans="1:19" ht="15" customHeight="1" x14ac:dyDescent="0.2">
      <c r="B115" s="191" t="s">
        <v>362</v>
      </c>
      <c r="C115" s="98">
        <v>2.9453629694514398</v>
      </c>
      <c r="D115" s="98">
        <v>2.5049657912160672</v>
      </c>
      <c r="E115" s="98">
        <v>2.3853813327497537</v>
      </c>
      <c r="F115" s="98">
        <v>2.0585992811240605</v>
      </c>
      <c r="G115" s="98">
        <v>2.3004493901134175</v>
      </c>
      <c r="H115" s="98">
        <v>2.3393704182837429</v>
      </c>
      <c r="I115" s="98">
        <v>2.1304067140090379</v>
      </c>
      <c r="J115" s="98">
        <v>2.4954482167719823</v>
      </c>
      <c r="K115" s="98">
        <v>2.2071490094745907</v>
      </c>
      <c r="L115" s="99">
        <f t="shared" si="18"/>
        <v>-0.14952220924995008</v>
      </c>
      <c r="M115" s="99">
        <f t="shared" si="18"/>
        <v>-4.7738958705803247E-2</v>
      </c>
      <c r="N115" s="99">
        <f t="shared" si="18"/>
        <v>-0.13699363164253253</v>
      </c>
      <c r="O115" s="99">
        <f t="shared" si="18"/>
        <v>0.11748284923975061</v>
      </c>
      <c r="P115" s="99">
        <f t="shared" si="18"/>
        <v>1.6918880431621375E-2</v>
      </c>
      <c r="Q115" s="99">
        <f t="shared" si="18"/>
        <v>-8.9324761329592772E-2</v>
      </c>
      <c r="R115" s="99">
        <f t="shared" si="18"/>
        <v>0.1713482690241821</v>
      </c>
      <c r="S115" s="99">
        <f t="shared" si="18"/>
        <v>-0.11553002998007489</v>
      </c>
    </row>
    <row r="116" spans="1:19" ht="15" customHeight="1" x14ac:dyDescent="0.2">
      <c r="B116" s="132" t="s">
        <v>364</v>
      </c>
      <c r="C116" s="98">
        <v>60.169398306016902</v>
      </c>
      <c r="D116" s="98">
        <v>56.76154612913944</v>
      </c>
      <c r="E116" s="98">
        <v>68.748627881448954</v>
      </c>
      <c r="F116" s="98">
        <v>65.069164579021887</v>
      </c>
      <c r="G116" s="98">
        <v>66.08174620158357</v>
      </c>
      <c r="H116" s="98">
        <v>67.874083656748596</v>
      </c>
      <c r="I116" s="98">
        <v>65.364751452550038</v>
      </c>
      <c r="J116" s="98">
        <v>67.751954589268507</v>
      </c>
      <c r="K116" s="98">
        <v>67.581826012058571</v>
      </c>
      <c r="L116" s="99">
        <f t="shared" si="18"/>
        <v>-5.6637630968908614E-2</v>
      </c>
      <c r="M116" s="99">
        <f t="shared" si="18"/>
        <v>0.21118314369093194</v>
      </c>
      <c r="N116" s="99">
        <f t="shared" si="18"/>
        <v>-5.352053438465687E-2</v>
      </c>
      <c r="O116" s="99">
        <f t="shared" si="18"/>
        <v>1.5561620148541788E-2</v>
      </c>
      <c r="P116" s="99">
        <f t="shared" si="18"/>
        <v>2.7123034093219367E-2</v>
      </c>
      <c r="Q116" s="99">
        <f t="shared" si="18"/>
        <v>-3.6970402678122349E-2</v>
      </c>
      <c r="R116" s="99">
        <f t="shared" si="18"/>
        <v>3.6521260827426349E-2</v>
      </c>
      <c r="S116" s="99">
        <f t="shared" si="18"/>
        <v>-2.5110504669763056E-3</v>
      </c>
    </row>
    <row r="117" spans="1:19" ht="15" customHeight="1" x14ac:dyDescent="0.2">
      <c r="B117" s="132" t="s">
        <v>106</v>
      </c>
      <c r="C117" s="98">
        <v>11.060885608856101</v>
      </c>
      <c r="D117" s="98">
        <v>13.310642995124644</v>
      </c>
      <c r="E117" s="98">
        <v>4.6692607003891053</v>
      </c>
      <c r="F117" s="98">
        <v>8.1429624170965358</v>
      </c>
      <c r="G117" s="98">
        <v>6.6709546999908111</v>
      </c>
      <c r="H117" s="98">
        <v>4.5909466531998895</v>
      </c>
      <c r="I117" s="98">
        <v>6.5387087886858302</v>
      </c>
      <c r="J117" s="98">
        <v>6.409429965926881</v>
      </c>
      <c r="K117" s="98">
        <v>7.9800498753117202</v>
      </c>
      <c r="L117" s="99">
        <f t="shared" si="18"/>
        <v>0.20339758187782309</v>
      </c>
      <c r="M117" s="99">
        <f t="shared" si="18"/>
        <v>-0.64920847910207358</v>
      </c>
      <c r="N117" s="99">
        <f t="shared" si="18"/>
        <v>0.7439511176615079</v>
      </c>
      <c r="O117" s="99">
        <f t="shared" si="18"/>
        <v>-0.18077054046266683</v>
      </c>
      <c r="P117" s="99">
        <f t="shared" si="18"/>
        <v>-0.31180065527858958</v>
      </c>
      <c r="Q117" s="99">
        <f t="shared" si="18"/>
        <v>0.42426154835154772</v>
      </c>
      <c r="R117" s="99">
        <f t="shared" si="18"/>
        <v>-1.9771307598626331E-2</v>
      </c>
      <c r="S117" s="99">
        <f t="shared" si="18"/>
        <v>0.24504829879324674</v>
      </c>
    </row>
    <row r="118" spans="1:19" ht="6" customHeight="1" x14ac:dyDescent="0.2">
      <c r="B118" s="21"/>
      <c r="C118" s="25"/>
      <c r="D118" s="25"/>
      <c r="E118" s="25"/>
      <c r="F118" s="25"/>
      <c r="G118" s="25"/>
      <c r="H118" s="25"/>
      <c r="I118" s="25"/>
      <c r="J118" s="25"/>
      <c r="K118" s="25"/>
      <c r="L118" s="25"/>
      <c r="M118" s="25"/>
      <c r="N118" s="27"/>
      <c r="O118" s="27"/>
      <c r="P118" s="27"/>
      <c r="Q118" s="27"/>
      <c r="R118" s="27"/>
      <c r="S118" s="27"/>
    </row>
    <row r="119" spans="1:19" ht="12.75" customHeight="1" x14ac:dyDescent="0.2">
      <c r="B119" s="336" t="s">
        <v>59</v>
      </c>
      <c r="C119" s="336"/>
      <c r="D119" s="336"/>
      <c r="E119" s="336"/>
      <c r="F119" s="336"/>
      <c r="G119" s="336"/>
      <c r="H119" s="336"/>
      <c r="I119" s="336"/>
      <c r="J119" s="336"/>
      <c r="K119" s="336"/>
      <c r="L119" s="336"/>
      <c r="M119" s="336"/>
      <c r="N119" s="336"/>
      <c r="O119" s="336"/>
      <c r="P119" s="336"/>
      <c r="Q119" s="336"/>
      <c r="R119" s="336"/>
      <c r="S119" s="336"/>
    </row>
    <row r="122" spans="1:19" ht="45.75" customHeight="1" thickBot="1" x14ac:dyDescent="0.4">
      <c r="B122" s="312" t="s">
        <v>644</v>
      </c>
      <c r="C122" s="312"/>
      <c r="D122" s="312"/>
      <c r="E122" s="312"/>
      <c r="F122" s="312"/>
      <c r="G122" s="312"/>
      <c r="H122" s="312"/>
      <c r="I122" s="312"/>
      <c r="J122" s="312"/>
      <c r="K122" s="312"/>
      <c r="L122" s="312"/>
      <c r="M122" s="312"/>
      <c r="N122" s="312"/>
      <c r="O122" s="312"/>
      <c r="P122" s="312"/>
      <c r="Q122" s="312"/>
      <c r="R122" s="312"/>
      <c r="S122" s="312"/>
    </row>
    <row r="123" spans="1:19" ht="6" customHeight="1" x14ac:dyDescent="0.2">
      <c r="B123" s="41"/>
      <c r="C123" s="42"/>
      <c r="D123" s="42"/>
      <c r="E123" s="42"/>
      <c r="F123" s="42"/>
      <c r="G123" s="42"/>
      <c r="H123" s="42"/>
      <c r="I123" s="42"/>
      <c r="J123" s="42"/>
      <c r="K123" s="42"/>
      <c r="L123" s="42"/>
      <c r="M123" s="42"/>
      <c r="N123" s="43"/>
      <c r="O123" s="43"/>
      <c r="P123" s="43"/>
      <c r="Q123" s="43"/>
      <c r="R123" s="43"/>
      <c r="S123" s="43"/>
    </row>
    <row r="124" spans="1:19" s="11" customFormat="1" ht="42.75" customHeight="1" x14ac:dyDescent="0.2">
      <c r="A124"/>
      <c r="B124" s="100"/>
      <c r="C124" s="101">
        <v>2007</v>
      </c>
      <c r="D124" s="101">
        <v>2008</v>
      </c>
      <c r="E124" s="101">
        <v>2009</v>
      </c>
      <c r="F124" s="101">
        <v>2010</v>
      </c>
      <c r="G124" s="101">
        <v>2011</v>
      </c>
      <c r="H124" s="101">
        <v>2012</v>
      </c>
      <c r="I124" s="101">
        <v>2013</v>
      </c>
      <c r="J124" s="101">
        <v>2014</v>
      </c>
      <c r="K124" s="101">
        <v>2015</v>
      </c>
      <c r="L124" s="103" t="s">
        <v>108</v>
      </c>
      <c r="M124" s="103" t="s">
        <v>109</v>
      </c>
      <c r="N124" s="103" t="s">
        <v>155</v>
      </c>
      <c r="O124" s="103" t="s">
        <v>156</v>
      </c>
      <c r="P124" s="103" t="s">
        <v>157</v>
      </c>
      <c r="Q124" s="103" t="s">
        <v>387</v>
      </c>
      <c r="R124" s="103" t="s">
        <v>214</v>
      </c>
      <c r="S124" s="103" t="s">
        <v>593</v>
      </c>
    </row>
    <row r="125" spans="1:19" ht="15" customHeight="1" x14ac:dyDescent="0.2">
      <c r="B125" s="190" t="s">
        <v>359</v>
      </c>
      <c r="C125" s="78">
        <v>20.0729261622607</v>
      </c>
      <c r="D125" s="78">
        <v>21.674562682215743</v>
      </c>
      <c r="E125" s="78">
        <v>20.524733533752393</v>
      </c>
      <c r="F125" s="78">
        <v>20.777443197372023</v>
      </c>
      <c r="G125" s="78">
        <v>20.751276440554339</v>
      </c>
      <c r="H125" s="78">
        <v>20.693430656934307</v>
      </c>
      <c r="I125" s="78">
        <v>22.193807653667001</v>
      </c>
      <c r="J125" s="78">
        <v>19.760643157317741</v>
      </c>
      <c r="K125" s="78">
        <v>19.245868711768466</v>
      </c>
      <c r="L125" s="79">
        <f t="shared" ref="L125:S125" si="19">IFERROR(D125/C125-1,"-")</f>
        <v>7.9790883850621386E-2</v>
      </c>
      <c r="M125" s="79">
        <f t="shared" si="19"/>
        <v>-5.3049704638645334E-2</v>
      </c>
      <c r="N125" s="79">
        <f t="shared" si="19"/>
        <v>1.2312445528418481E-2</v>
      </c>
      <c r="O125" s="79">
        <f t="shared" si="19"/>
        <v>-1.2593829071805285E-3</v>
      </c>
      <c r="P125" s="79">
        <f t="shared" si="19"/>
        <v>-2.7875771298089269E-3</v>
      </c>
      <c r="Q125" s="79">
        <f t="shared" si="19"/>
        <v>7.2504990671033109E-2</v>
      </c>
      <c r="R125" s="79">
        <f t="shared" si="19"/>
        <v>-0.1096325846523788</v>
      </c>
      <c r="S125" s="79">
        <f t="shared" si="19"/>
        <v>-2.6050490434500029E-2</v>
      </c>
    </row>
    <row r="126" spans="1:19" ht="15" customHeight="1" x14ac:dyDescent="0.2">
      <c r="B126" s="191" t="s">
        <v>360</v>
      </c>
      <c r="C126" s="98">
        <v>14.560364464692499</v>
      </c>
      <c r="D126" s="98">
        <v>15.933715742511154</v>
      </c>
      <c r="E126" s="98">
        <v>15.842665938268233</v>
      </c>
      <c r="F126" s="98">
        <v>15.94123551418925</v>
      </c>
      <c r="G126" s="98">
        <v>15.508752735229759</v>
      </c>
      <c r="H126" s="98">
        <v>15.328467153284672</v>
      </c>
      <c r="I126" s="98">
        <v>16.622522604804093</v>
      </c>
      <c r="J126" s="98">
        <v>14.909556002192582</v>
      </c>
      <c r="K126" s="98">
        <v>14.178763809002101</v>
      </c>
      <c r="L126" s="99">
        <f t="shared" ref="L126:S130" si="20">IFERROR(D126/C126-1,"-")</f>
        <v>9.4321215732538821E-2</v>
      </c>
      <c r="M126" s="99">
        <f t="shared" si="20"/>
        <v>-5.7142857142856718E-3</v>
      </c>
      <c r="N126" s="99">
        <f t="shared" si="20"/>
        <v>6.2217796111525558E-3</v>
      </c>
      <c r="O126" s="99">
        <f t="shared" si="20"/>
        <v>-2.712981553873528E-2</v>
      </c>
      <c r="P126" s="99">
        <f t="shared" si="20"/>
        <v>-1.1624763449580966E-2</v>
      </c>
      <c r="Q126" s="99">
        <f t="shared" si="20"/>
        <v>8.4421712789600312E-2</v>
      </c>
      <c r="R126" s="99">
        <f t="shared" si="20"/>
        <v>-0.10305094138457926</v>
      </c>
      <c r="S126" s="99">
        <f t="shared" si="20"/>
        <v>-4.9015020506513518E-2</v>
      </c>
    </row>
    <row r="127" spans="1:19" ht="15" customHeight="1" x14ac:dyDescent="0.2">
      <c r="B127" s="191" t="s">
        <v>361</v>
      </c>
      <c r="C127" s="98">
        <v>4.4555808656036504</v>
      </c>
      <c r="D127" s="98">
        <v>4.4614404079031234</v>
      </c>
      <c r="E127" s="98">
        <v>3.6510971501411271</v>
      </c>
      <c r="F127" s="98">
        <v>3.5313441007391186</v>
      </c>
      <c r="G127" s="98">
        <v>4.0207877461706785</v>
      </c>
      <c r="H127" s="98">
        <v>4.1149635036496353</v>
      </c>
      <c r="I127" s="98">
        <v>4.3474289889487627</v>
      </c>
      <c r="J127" s="98">
        <v>3.6999817284852914</v>
      </c>
      <c r="K127" s="98">
        <v>3.9441248972884138</v>
      </c>
      <c r="L127" s="99">
        <f t="shared" si="20"/>
        <v>1.3151017737569326E-3</v>
      </c>
      <c r="M127" s="99">
        <f t="shared" si="20"/>
        <v>-0.18163265306122456</v>
      </c>
      <c r="N127" s="99">
        <f t="shared" si="20"/>
        <v>-3.2799195550679783E-2</v>
      </c>
      <c r="O127" s="99">
        <f t="shared" si="20"/>
        <v>0.13859981680321609</v>
      </c>
      <c r="P127" s="99">
        <f t="shared" si="20"/>
        <v>2.3422215601569096E-2</v>
      </c>
      <c r="Q127" s="99">
        <f t="shared" si="20"/>
        <v>5.6492721039433258E-2</v>
      </c>
      <c r="R127" s="99">
        <f t="shared" si="20"/>
        <v>-0.14892647173980145</v>
      </c>
      <c r="S127" s="99">
        <f t="shared" si="20"/>
        <v>6.598496606713522E-2</v>
      </c>
    </row>
    <row r="128" spans="1:19" ht="15" customHeight="1" x14ac:dyDescent="0.2">
      <c r="B128" s="191" t="s">
        <v>362</v>
      </c>
      <c r="C128" s="98">
        <v>1.26651480637813</v>
      </c>
      <c r="D128" s="98">
        <v>1.3748520440681054</v>
      </c>
      <c r="E128" s="98">
        <v>1.1199125921879267</v>
      </c>
      <c r="F128" s="98">
        <v>1.3869878638561912</v>
      </c>
      <c r="G128" s="98">
        <v>1.2946754194018963</v>
      </c>
      <c r="H128" s="98">
        <v>1.3503649635036497</v>
      </c>
      <c r="I128" s="98">
        <v>1.3425883642341767</v>
      </c>
      <c r="J128" s="98">
        <v>1.2515987575369998</v>
      </c>
      <c r="K128" s="98">
        <v>1.2416689491463526</v>
      </c>
      <c r="L128" s="99">
        <f t="shared" si="20"/>
        <v>8.5539653499818735E-2</v>
      </c>
      <c r="M128" s="99">
        <f t="shared" si="20"/>
        <v>-0.18543046357615911</v>
      </c>
      <c r="N128" s="99">
        <f t="shared" si="20"/>
        <v>0.23847867550671142</v>
      </c>
      <c r="O128" s="99">
        <f t="shared" si="20"/>
        <v>-6.6556057814119551E-2</v>
      </c>
      <c r="P128" s="99">
        <f t="shared" si="20"/>
        <v>4.3014290120283905E-2</v>
      </c>
      <c r="Q128" s="99">
        <f t="shared" si="20"/>
        <v>-5.7588870265826708E-3</v>
      </c>
      <c r="R128" s="99">
        <f t="shared" si="20"/>
        <v>-6.7771782566489081E-2</v>
      </c>
      <c r="S128" s="99">
        <f t="shared" si="20"/>
        <v>-7.933699463067434E-3</v>
      </c>
    </row>
    <row r="129" spans="1:19" ht="15" customHeight="1" x14ac:dyDescent="0.2">
      <c r="B129" s="132" t="s">
        <v>364</v>
      </c>
      <c r="C129" s="98">
        <v>68.869644484958997</v>
      </c>
      <c r="D129" s="98">
        <v>65.087463556851318</v>
      </c>
      <c r="E129" s="98">
        <v>74.856518174364581</v>
      </c>
      <c r="F129" s="98">
        <v>71.119627703257592</v>
      </c>
      <c r="G129" s="98">
        <v>72.602115244347189</v>
      </c>
      <c r="H129" s="98">
        <v>74.708029197080293</v>
      </c>
      <c r="I129" s="98">
        <v>71.26678235455293</v>
      </c>
      <c r="J129" s="98">
        <v>73.862598209391564</v>
      </c>
      <c r="K129" s="98">
        <v>72.856751574910987</v>
      </c>
      <c r="L129" s="99">
        <f t="shared" si="20"/>
        <v>-5.491796794353565E-2</v>
      </c>
      <c r="M129" s="99">
        <f t="shared" si="20"/>
        <v>0.15009118628475027</v>
      </c>
      <c r="N129" s="99">
        <f t="shared" si="20"/>
        <v>-4.9920709141221153E-2</v>
      </c>
      <c r="O129" s="99">
        <f t="shared" si="20"/>
        <v>2.0844984555813406E-2</v>
      </c>
      <c r="P129" s="99">
        <f t="shared" si="20"/>
        <v>2.900623412479808E-2</v>
      </c>
      <c r="Q129" s="99">
        <f t="shared" si="20"/>
        <v>-4.6062610398265647E-2</v>
      </c>
      <c r="R129" s="99">
        <f t="shared" si="20"/>
        <v>3.6423923868548203E-2</v>
      </c>
      <c r="S129" s="99">
        <f t="shared" si="20"/>
        <v>-1.3617807372942936E-2</v>
      </c>
    </row>
    <row r="130" spans="1:19" ht="15" customHeight="1" x14ac:dyDescent="0.2">
      <c r="B130" s="132" t="s">
        <v>106</v>
      </c>
      <c r="C130" s="98">
        <v>11.060885608856101</v>
      </c>
      <c r="D130" s="98">
        <v>13.310642995124644</v>
      </c>
      <c r="E130" s="98">
        <v>4.6692607003891053</v>
      </c>
      <c r="F130" s="98">
        <v>8.1429624170965358</v>
      </c>
      <c r="G130" s="98">
        <v>6.6709546999908111</v>
      </c>
      <c r="H130" s="98">
        <v>4.5909466531998895</v>
      </c>
      <c r="I130" s="98">
        <v>6.5387087886858302</v>
      </c>
      <c r="J130" s="98">
        <v>6.409429965926881</v>
      </c>
      <c r="K130" s="98">
        <v>7.9800498753117202</v>
      </c>
      <c r="L130" s="99">
        <f t="shared" si="20"/>
        <v>0.20339758187782309</v>
      </c>
      <c r="M130" s="99">
        <f t="shared" si="20"/>
        <v>-0.64920847910207358</v>
      </c>
      <c r="N130" s="99">
        <f t="shared" si="20"/>
        <v>0.7439511176615079</v>
      </c>
      <c r="O130" s="99">
        <f t="shared" si="20"/>
        <v>-0.18077054046266683</v>
      </c>
      <c r="P130" s="99">
        <f t="shared" si="20"/>
        <v>-0.31180065527858958</v>
      </c>
      <c r="Q130" s="99">
        <f t="shared" si="20"/>
        <v>0.42426154835154772</v>
      </c>
      <c r="R130" s="99">
        <f t="shared" si="20"/>
        <v>-1.9771307598626331E-2</v>
      </c>
      <c r="S130" s="99">
        <f t="shared" si="20"/>
        <v>0.24504829879324674</v>
      </c>
    </row>
    <row r="131" spans="1:19" ht="6" customHeight="1" x14ac:dyDescent="0.2">
      <c r="B131" s="21"/>
      <c r="C131" s="25"/>
      <c r="D131" s="25"/>
      <c r="E131" s="25"/>
      <c r="F131" s="25"/>
      <c r="G131" s="25"/>
      <c r="H131" s="25"/>
      <c r="I131" s="25"/>
      <c r="J131" s="25"/>
      <c r="K131" s="25"/>
      <c r="L131" s="25"/>
      <c r="M131" s="25"/>
      <c r="N131" s="27"/>
      <c r="O131" s="27"/>
      <c r="P131" s="27"/>
      <c r="Q131" s="27"/>
      <c r="R131" s="27"/>
      <c r="S131" s="27"/>
    </row>
    <row r="132" spans="1:19" ht="12.75" customHeight="1" x14ac:dyDescent="0.2">
      <c r="B132" s="336" t="s">
        <v>59</v>
      </c>
      <c r="C132" s="336"/>
      <c r="D132" s="336"/>
      <c r="E132" s="336"/>
      <c r="F132" s="336"/>
      <c r="G132" s="336"/>
      <c r="H132" s="336"/>
      <c r="I132" s="336"/>
      <c r="J132" s="336"/>
      <c r="K132" s="336"/>
      <c r="L132" s="336"/>
      <c r="M132" s="336"/>
      <c r="N132" s="336"/>
      <c r="O132" s="336"/>
      <c r="P132" s="336"/>
      <c r="Q132" s="336"/>
      <c r="R132" s="336"/>
      <c r="S132" s="336"/>
    </row>
    <row r="135" spans="1:19" ht="45.75" customHeight="1" thickBot="1" x14ac:dyDescent="0.4">
      <c r="B135" s="312" t="s">
        <v>645</v>
      </c>
      <c r="C135" s="312"/>
      <c r="D135" s="312"/>
      <c r="E135" s="312"/>
      <c r="F135" s="312"/>
      <c r="G135" s="312"/>
      <c r="H135" s="312"/>
      <c r="I135" s="312"/>
      <c r="J135" s="312"/>
      <c r="K135" s="312"/>
      <c r="L135" s="312"/>
      <c r="M135" s="312"/>
      <c r="N135" s="312"/>
      <c r="O135" s="312"/>
      <c r="P135" s="312"/>
      <c r="Q135" s="312"/>
      <c r="R135" s="312"/>
      <c r="S135" s="312"/>
    </row>
    <row r="136" spans="1:19" ht="6" customHeight="1" x14ac:dyDescent="0.2">
      <c r="B136" s="41"/>
      <c r="C136" s="42"/>
      <c r="D136" s="42"/>
      <c r="E136" s="42"/>
      <c r="F136" s="42"/>
      <c r="G136" s="42"/>
      <c r="H136" s="42"/>
      <c r="I136" s="42"/>
      <c r="J136" s="42"/>
      <c r="K136" s="42"/>
      <c r="L136" s="42"/>
      <c r="M136" s="42"/>
      <c r="N136" s="43"/>
      <c r="O136" s="43"/>
      <c r="P136" s="43"/>
      <c r="Q136" s="43"/>
      <c r="R136" s="43"/>
      <c r="S136" s="43"/>
    </row>
    <row r="137" spans="1:19" s="11" customFormat="1" ht="42.75" customHeight="1" x14ac:dyDescent="0.2">
      <c r="A137"/>
      <c r="B137" s="100"/>
      <c r="C137" s="101">
        <v>2007</v>
      </c>
      <c r="D137" s="101">
        <v>2008</v>
      </c>
      <c r="E137" s="101">
        <v>2009</v>
      </c>
      <c r="F137" s="101">
        <v>2010</v>
      </c>
      <c r="G137" s="101">
        <v>2011</v>
      </c>
      <c r="H137" s="101">
        <v>2012</v>
      </c>
      <c r="I137" s="101">
        <v>2013</v>
      </c>
      <c r="J137" s="101">
        <v>2014</v>
      </c>
      <c r="K137" s="101">
        <v>2015</v>
      </c>
      <c r="L137" s="103" t="s">
        <v>108</v>
      </c>
      <c r="M137" s="103" t="s">
        <v>109</v>
      </c>
      <c r="N137" s="103" t="s">
        <v>155</v>
      </c>
      <c r="O137" s="103" t="s">
        <v>156</v>
      </c>
      <c r="P137" s="103" t="s">
        <v>157</v>
      </c>
      <c r="Q137" s="103" t="s">
        <v>387</v>
      </c>
      <c r="R137" s="103" t="s">
        <v>214</v>
      </c>
      <c r="S137" s="103" t="s">
        <v>593</v>
      </c>
    </row>
    <row r="138" spans="1:19" ht="15" customHeight="1" x14ac:dyDescent="0.2">
      <c r="B138" s="190" t="s">
        <v>359</v>
      </c>
      <c r="C138" s="78">
        <v>23.627479160678401</v>
      </c>
      <c r="D138" s="78">
        <v>25.666602723959333</v>
      </c>
      <c r="E138" s="78">
        <v>24.584653798136944</v>
      </c>
      <c r="F138" s="78">
        <v>24.632637277648879</v>
      </c>
      <c r="G138" s="78">
        <v>23.975647468109781</v>
      </c>
      <c r="H138" s="78">
        <v>23.828802776171198</v>
      </c>
      <c r="I138" s="78">
        <v>24.997568329928995</v>
      </c>
      <c r="J138" s="78">
        <v>22.525301204819279</v>
      </c>
      <c r="K138" s="78">
        <v>22.784810126582279</v>
      </c>
      <c r="L138" s="79">
        <f t="shared" ref="L138:S138" si="21">IFERROR(D138/C138-1,"-")</f>
        <v>8.6303052027425053E-2</v>
      </c>
      <c r="M138" s="79">
        <f t="shared" si="21"/>
        <v>-4.215395926989618E-2</v>
      </c>
      <c r="N138" s="79">
        <f t="shared" si="21"/>
        <v>1.9517655162413217E-3</v>
      </c>
      <c r="O138" s="79">
        <f t="shared" si="21"/>
        <v>-2.667151722869876E-2</v>
      </c>
      <c r="P138" s="79">
        <f t="shared" si="21"/>
        <v>-6.124743539623001E-3</v>
      </c>
      <c r="Q138" s="79">
        <f t="shared" si="21"/>
        <v>4.9048437923476573E-2</v>
      </c>
      <c r="R138" s="79">
        <f t="shared" si="21"/>
        <v>-9.890030472082878E-2</v>
      </c>
      <c r="S138" s="79">
        <f t="shared" si="21"/>
        <v>1.1520774768040809E-2</v>
      </c>
    </row>
    <row r="139" spans="1:19" ht="15" customHeight="1" x14ac:dyDescent="0.2">
      <c r="B139" s="191" t="s">
        <v>360</v>
      </c>
      <c r="C139" s="98">
        <v>15.512120341094199</v>
      </c>
      <c r="D139" s="98">
        <v>17.024745827738347</v>
      </c>
      <c r="E139" s="98">
        <v>17.132430615576684</v>
      </c>
      <c r="F139" s="98">
        <v>17.527068832173242</v>
      </c>
      <c r="G139" s="98">
        <v>16.71820641669888</v>
      </c>
      <c r="H139" s="98">
        <v>16.869095816464238</v>
      </c>
      <c r="I139" s="98">
        <v>17.984631845151249</v>
      </c>
      <c r="J139" s="98">
        <v>15.855421686746988</v>
      </c>
      <c r="K139" s="98">
        <v>16.011208812445645</v>
      </c>
      <c r="L139" s="99">
        <f t="shared" ref="L139:S143" si="22">IFERROR(D139/C139-1,"-")</f>
        <v>9.7512490451543865E-2</v>
      </c>
      <c r="M139" s="99">
        <f t="shared" si="22"/>
        <v>6.3251921014226831E-3</v>
      </c>
      <c r="N139" s="99">
        <f t="shared" si="22"/>
        <v>2.303457258643471E-2</v>
      </c>
      <c r="O139" s="99">
        <f t="shared" si="22"/>
        <v>-4.6149326120611178E-2</v>
      </c>
      <c r="P139" s="99">
        <f t="shared" si="22"/>
        <v>9.0254538079301838E-3</v>
      </c>
      <c r="Q139" s="99">
        <f t="shared" si="22"/>
        <v>6.612897578056609E-2</v>
      </c>
      <c r="R139" s="99">
        <f t="shared" si="22"/>
        <v>-0.11839053346973616</v>
      </c>
      <c r="S139" s="99">
        <f t="shared" si="22"/>
        <v>9.8254798123014186E-3</v>
      </c>
    </row>
    <row r="140" spans="1:19" ht="15" customHeight="1" x14ac:dyDescent="0.2">
      <c r="B140" s="191" t="s">
        <v>361</v>
      </c>
      <c r="C140" s="98">
        <v>6.4769569799750899</v>
      </c>
      <c r="D140" s="98">
        <v>6.8578553615960098</v>
      </c>
      <c r="E140" s="98">
        <v>5.5699606261404018</v>
      </c>
      <c r="F140" s="98">
        <v>5.0657385924207272</v>
      </c>
      <c r="G140" s="98">
        <v>5.4406648627754155</v>
      </c>
      <c r="H140" s="98">
        <v>5.3595527279737807</v>
      </c>
      <c r="I140" s="98">
        <v>5.6220212041630191</v>
      </c>
      <c r="J140" s="98">
        <v>5.1277108433734941</v>
      </c>
      <c r="K140" s="98">
        <v>5.2468837568847233</v>
      </c>
      <c r="L140" s="99">
        <f t="shared" si="22"/>
        <v>5.8808230902034575E-2</v>
      </c>
      <c r="M140" s="99">
        <f t="shared" si="22"/>
        <v>-0.18779846869734507</v>
      </c>
      <c r="N140" s="99">
        <f t="shared" si="22"/>
        <v>-9.0525242019361518E-2</v>
      </c>
      <c r="O140" s="99">
        <f t="shared" si="22"/>
        <v>7.4012162987574293E-2</v>
      </c>
      <c r="P140" s="99">
        <f t="shared" si="22"/>
        <v>-1.4908496819312944E-2</v>
      </c>
      <c r="Q140" s="99">
        <f t="shared" si="22"/>
        <v>4.8972085827107215E-2</v>
      </c>
      <c r="R140" s="99">
        <f t="shared" si="22"/>
        <v>-8.7923958811022551E-2</v>
      </c>
      <c r="S140" s="99">
        <f t="shared" si="22"/>
        <v>2.3240958227048969E-2</v>
      </c>
    </row>
    <row r="141" spans="1:19" ht="15" customHeight="1" x14ac:dyDescent="0.2">
      <c r="B141" s="191" t="s">
        <v>362</v>
      </c>
      <c r="C141" s="98">
        <v>1.97374724537702</v>
      </c>
      <c r="D141" s="98">
        <v>2.06215231152887</v>
      </c>
      <c r="E141" s="98">
        <v>2.0263132622683186</v>
      </c>
      <c r="F141" s="98">
        <v>2.1075019334880123</v>
      </c>
      <c r="G141" s="98">
        <v>2.0583687669114803</v>
      </c>
      <c r="H141" s="98">
        <v>1.8989782147676884</v>
      </c>
      <c r="I141" s="98">
        <v>1.799435852543527</v>
      </c>
      <c r="J141" s="98">
        <v>1.7831325301204819</v>
      </c>
      <c r="K141" s="98">
        <v>1.8069378683930815</v>
      </c>
      <c r="L141" s="99">
        <f t="shared" si="22"/>
        <v>4.4790469680915601E-2</v>
      </c>
      <c r="M141" s="99">
        <f t="shared" si="22"/>
        <v>-1.7379438492581833E-2</v>
      </c>
      <c r="N141" s="99">
        <f t="shared" si="22"/>
        <v>4.0067186417567235E-2</v>
      </c>
      <c r="O141" s="99">
        <f t="shared" si="22"/>
        <v>-2.3313462159066378E-2</v>
      </c>
      <c r="P141" s="99">
        <f t="shared" si="22"/>
        <v>-7.7435372468730446E-2</v>
      </c>
      <c r="Q141" s="99">
        <f t="shared" si="22"/>
        <v>-5.2418906889007633E-2</v>
      </c>
      <c r="R141" s="99">
        <f t="shared" si="22"/>
        <v>-9.0602409638554926E-3</v>
      </c>
      <c r="S141" s="99">
        <f t="shared" si="22"/>
        <v>1.3350291058282115E-2</v>
      </c>
    </row>
    <row r="142" spans="1:19" ht="15" customHeight="1" x14ac:dyDescent="0.2">
      <c r="B142" s="132" t="s">
        <v>364</v>
      </c>
      <c r="C142" s="98">
        <v>65.354028935517903</v>
      </c>
      <c r="D142" s="98">
        <v>61.164396700556303</v>
      </c>
      <c r="E142" s="98">
        <v>70.824930375492173</v>
      </c>
      <c r="F142" s="98">
        <v>67.237045630317098</v>
      </c>
      <c r="G142" s="98">
        <v>69.385388480865871</v>
      </c>
      <c r="H142" s="98">
        <v>71.592442645074229</v>
      </c>
      <c r="I142" s="98">
        <v>68.417469117790105</v>
      </c>
      <c r="J142" s="98">
        <v>71.132530120481931</v>
      </c>
      <c r="K142" s="98">
        <v>69.311044545366713</v>
      </c>
      <c r="L142" s="99">
        <f t="shared" si="22"/>
        <v>-6.4106716956889298E-2</v>
      </c>
      <c r="M142" s="99">
        <f t="shared" si="22"/>
        <v>0.15794374172005865</v>
      </c>
      <c r="N142" s="99">
        <f t="shared" si="22"/>
        <v>-5.0658500137638063E-2</v>
      </c>
      <c r="O142" s="99">
        <f t="shared" si="22"/>
        <v>3.1951773466680766E-2</v>
      </c>
      <c r="P142" s="99">
        <f t="shared" si="22"/>
        <v>3.1808630210624189E-2</v>
      </c>
      <c r="Q142" s="99">
        <f t="shared" si="22"/>
        <v>-4.4347886592224994E-2</v>
      </c>
      <c r="R142" s="99">
        <f t="shared" si="22"/>
        <v>3.9683739221886061E-2</v>
      </c>
      <c r="S142" s="99">
        <f t="shared" si="22"/>
        <v>-2.5606927969946347E-2</v>
      </c>
    </row>
    <row r="143" spans="1:19" ht="15" customHeight="1" x14ac:dyDescent="0.2">
      <c r="B143" s="132" t="s">
        <v>106</v>
      </c>
      <c r="C143" s="98">
        <v>11.060885608856101</v>
      </c>
      <c r="D143" s="98">
        <v>13.310642995124644</v>
      </c>
      <c r="E143" s="98">
        <v>4.6692607003891053</v>
      </c>
      <c r="F143" s="98">
        <v>8.1429624170965358</v>
      </c>
      <c r="G143" s="98">
        <v>6.6709546999908111</v>
      </c>
      <c r="H143" s="98">
        <v>4.5909466531998895</v>
      </c>
      <c r="I143" s="98">
        <v>6.5387087886858302</v>
      </c>
      <c r="J143" s="98">
        <v>6.409429965926881</v>
      </c>
      <c r="K143" s="98">
        <v>7.9800498753117202</v>
      </c>
      <c r="L143" s="99">
        <f t="shared" si="22"/>
        <v>0.20339758187782309</v>
      </c>
      <c r="M143" s="99">
        <f t="shared" si="22"/>
        <v>-0.64920847910207358</v>
      </c>
      <c r="N143" s="99">
        <f t="shared" si="22"/>
        <v>0.7439511176615079</v>
      </c>
      <c r="O143" s="99">
        <f t="shared" si="22"/>
        <v>-0.18077054046266683</v>
      </c>
      <c r="P143" s="99">
        <f t="shared" si="22"/>
        <v>-0.31180065527858958</v>
      </c>
      <c r="Q143" s="99">
        <f t="shared" si="22"/>
        <v>0.42426154835154772</v>
      </c>
      <c r="R143" s="99">
        <f t="shared" si="22"/>
        <v>-1.9771307598626331E-2</v>
      </c>
      <c r="S143" s="99">
        <f t="shared" si="22"/>
        <v>0.24504829879324674</v>
      </c>
    </row>
    <row r="144" spans="1:19" ht="6" customHeight="1" x14ac:dyDescent="0.2">
      <c r="B144" s="21"/>
      <c r="C144" s="25"/>
      <c r="D144" s="25"/>
      <c r="E144" s="25"/>
      <c r="F144" s="25"/>
      <c r="G144" s="25"/>
      <c r="H144" s="25"/>
      <c r="I144" s="25"/>
      <c r="J144" s="25"/>
      <c r="K144" s="25"/>
      <c r="L144" s="25"/>
      <c r="M144" s="25"/>
      <c r="N144" s="27"/>
      <c r="O144" s="27"/>
      <c r="P144" s="27"/>
      <c r="Q144" s="27"/>
      <c r="R144" s="27"/>
      <c r="S144" s="27"/>
    </row>
    <row r="145" spans="1:19" ht="12.75" customHeight="1" x14ac:dyDescent="0.2">
      <c r="B145" s="336" t="s">
        <v>59</v>
      </c>
      <c r="C145" s="336"/>
      <c r="D145" s="336"/>
      <c r="E145" s="336"/>
      <c r="F145" s="336"/>
      <c r="G145" s="336"/>
      <c r="H145" s="336"/>
      <c r="I145" s="336"/>
      <c r="J145" s="336"/>
      <c r="K145" s="336"/>
      <c r="L145" s="336"/>
      <c r="M145" s="336"/>
      <c r="N145" s="336"/>
      <c r="O145" s="336"/>
      <c r="P145" s="336"/>
      <c r="Q145" s="336"/>
      <c r="R145" s="336"/>
      <c r="S145" s="336"/>
    </row>
    <row r="148" spans="1:19" ht="45.75" customHeight="1" thickBot="1" x14ac:dyDescent="0.4">
      <c r="B148" s="312" t="s">
        <v>646</v>
      </c>
      <c r="C148" s="312"/>
      <c r="D148" s="312"/>
      <c r="E148" s="312"/>
      <c r="F148" s="312"/>
      <c r="G148" s="312"/>
      <c r="H148" s="312"/>
      <c r="I148" s="312"/>
      <c r="J148" s="312"/>
      <c r="K148" s="312"/>
      <c r="L148" s="312"/>
      <c r="M148" s="312"/>
      <c r="N148" s="312"/>
      <c r="O148" s="312"/>
      <c r="P148" s="312"/>
      <c r="Q148" s="312"/>
      <c r="R148" s="312"/>
      <c r="S148" s="312"/>
    </row>
    <row r="149" spans="1:19" ht="6" customHeight="1" x14ac:dyDescent="0.2">
      <c r="B149" s="41"/>
      <c r="C149" s="42"/>
      <c r="D149" s="42"/>
      <c r="E149" s="42"/>
      <c r="F149" s="42"/>
      <c r="G149" s="42"/>
      <c r="H149" s="42"/>
      <c r="I149" s="42"/>
      <c r="J149" s="42"/>
      <c r="K149" s="42"/>
      <c r="L149" s="42"/>
      <c r="M149" s="42"/>
      <c r="N149" s="43"/>
      <c r="O149" s="43"/>
      <c r="P149" s="43"/>
      <c r="Q149" s="43"/>
      <c r="R149" s="43"/>
      <c r="S149" s="43"/>
    </row>
    <row r="150" spans="1:19" s="11" customFormat="1" ht="42.75" customHeight="1" x14ac:dyDescent="0.2">
      <c r="A150"/>
      <c r="B150" s="100"/>
      <c r="C150" s="101">
        <v>2007</v>
      </c>
      <c r="D150" s="101">
        <v>2008</v>
      </c>
      <c r="E150" s="101">
        <v>2009</v>
      </c>
      <c r="F150" s="101">
        <v>2010</v>
      </c>
      <c r="G150" s="101">
        <v>2011</v>
      </c>
      <c r="H150" s="101">
        <v>2012</v>
      </c>
      <c r="I150" s="101">
        <v>2013</v>
      </c>
      <c r="J150" s="101">
        <v>2014</v>
      </c>
      <c r="K150" s="101">
        <v>2015</v>
      </c>
      <c r="L150" s="103" t="s">
        <v>108</v>
      </c>
      <c r="M150" s="103" t="s">
        <v>109</v>
      </c>
      <c r="N150" s="103" t="s">
        <v>155</v>
      </c>
      <c r="O150" s="103" t="s">
        <v>156</v>
      </c>
      <c r="P150" s="103" t="s">
        <v>157</v>
      </c>
      <c r="Q150" s="103" t="s">
        <v>387</v>
      </c>
      <c r="R150" s="103" t="s">
        <v>214</v>
      </c>
      <c r="S150" s="103" t="s">
        <v>593</v>
      </c>
    </row>
    <row r="151" spans="1:19" ht="15" customHeight="1" x14ac:dyDescent="0.2">
      <c r="B151" s="190" t="s">
        <v>359</v>
      </c>
      <c r="C151" s="78">
        <v>13.9</v>
      </c>
      <c r="D151" s="78">
        <v>14.963636363636363</v>
      </c>
      <c r="E151" s="78">
        <v>14.809090909090909</v>
      </c>
      <c r="F151" s="78">
        <v>15.145454545454545</v>
      </c>
      <c r="G151" s="78">
        <v>15.027272727272727</v>
      </c>
      <c r="H151" s="78">
        <v>15.627272727272727</v>
      </c>
      <c r="I151" s="78">
        <v>17.227272727272727</v>
      </c>
      <c r="J151" s="78">
        <v>15.809090909090909</v>
      </c>
      <c r="K151" s="78">
        <v>15.727272727272728</v>
      </c>
      <c r="L151" s="79">
        <f t="shared" ref="L151:S151" si="23">IFERROR(D151/C151-1,"-")</f>
        <v>7.6520601700457824E-2</v>
      </c>
      <c r="M151" s="79">
        <f t="shared" si="23"/>
        <v>-1.0328068043742422E-2</v>
      </c>
      <c r="N151" s="79">
        <f t="shared" si="23"/>
        <v>2.2713321055862545E-2</v>
      </c>
      <c r="O151" s="79">
        <f t="shared" si="23"/>
        <v>-7.8031212484993562E-3</v>
      </c>
      <c r="P151" s="79">
        <f t="shared" si="23"/>
        <v>3.9927404718693271E-2</v>
      </c>
      <c r="Q151" s="79">
        <f t="shared" si="23"/>
        <v>0.10238510762070963</v>
      </c>
      <c r="R151" s="79">
        <f t="shared" si="23"/>
        <v>-8.2321899736147786E-2</v>
      </c>
      <c r="S151" s="79">
        <f t="shared" si="23"/>
        <v>-5.1753881541114488E-3</v>
      </c>
    </row>
    <row r="152" spans="1:19" ht="15" customHeight="1" x14ac:dyDescent="0.2">
      <c r="B152" s="191" t="s">
        <v>360</v>
      </c>
      <c r="C152" s="98">
        <v>9.8545454545454607</v>
      </c>
      <c r="D152" s="98">
        <v>10.245454545454546</v>
      </c>
      <c r="E152" s="98">
        <v>10.772727272727273</v>
      </c>
      <c r="F152" s="98">
        <v>10.672727272727272</v>
      </c>
      <c r="G152" s="98">
        <v>10.145454545454545</v>
      </c>
      <c r="H152" s="98">
        <v>10.50909090909091</v>
      </c>
      <c r="I152" s="98">
        <v>11.881818181818181</v>
      </c>
      <c r="J152" s="98">
        <v>10.818181818181818</v>
      </c>
      <c r="K152" s="98">
        <v>10.100000000000001</v>
      </c>
      <c r="L152" s="99">
        <f t="shared" ref="L152:S156" si="24">IFERROR(D152/C152-1,"-")</f>
        <v>3.9667896678966308E-2</v>
      </c>
      <c r="M152" s="99">
        <f t="shared" si="24"/>
        <v>5.1464063886424105E-2</v>
      </c>
      <c r="N152" s="99">
        <f t="shared" si="24"/>
        <v>-9.2827004219410147E-3</v>
      </c>
      <c r="O152" s="99">
        <f t="shared" si="24"/>
        <v>-4.9403747870528147E-2</v>
      </c>
      <c r="P152" s="99">
        <f t="shared" si="24"/>
        <v>3.5842293906810152E-2</v>
      </c>
      <c r="Q152" s="99">
        <f t="shared" si="24"/>
        <v>0.13062283737024205</v>
      </c>
      <c r="R152" s="99">
        <f t="shared" si="24"/>
        <v>-8.9517980107115425E-2</v>
      </c>
      <c r="S152" s="99">
        <f t="shared" si="24"/>
        <v>-6.6386554621848615E-2</v>
      </c>
    </row>
    <row r="153" spans="1:19" ht="15" customHeight="1" x14ac:dyDescent="0.2">
      <c r="B153" s="191" t="s">
        <v>361</v>
      </c>
      <c r="C153" s="98">
        <v>3.7636363636363601</v>
      </c>
      <c r="D153" s="98">
        <v>4.1090909090909093</v>
      </c>
      <c r="E153" s="98">
        <v>3.5181818181818181</v>
      </c>
      <c r="F153" s="98">
        <v>3.7181818181818183</v>
      </c>
      <c r="G153" s="98">
        <v>4.3636363636363633</v>
      </c>
      <c r="H153" s="98">
        <v>4.5</v>
      </c>
      <c r="I153" s="98">
        <v>4.7818181818181822</v>
      </c>
      <c r="J153" s="98">
        <v>4.3090909090909095</v>
      </c>
      <c r="K153" s="98">
        <v>4.9727272727272727</v>
      </c>
      <c r="L153" s="99">
        <f t="shared" si="24"/>
        <v>9.1787439613527644E-2</v>
      </c>
      <c r="M153" s="99">
        <f t="shared" si="24"/>
        <v>-0.14380530973451333</v>
      </c>
      <c r="N153" s="99">
        <f t="shared" si="24"/>
        <v>5.6847545219638196E-2</v>
      </c>
      <c r="O153" s="99">
        <f t="shared" si="24"/>
        <v>0.17359413202933971</v>
      </c>
      <c r="P153" s="99">
        <f t="shared" si="24"/>
        <v>3.125E-2</v>
      </c>
      <c r="Q153" s="99">
        <f t="shared" si="24"/>
        <v>6.2626262626262807E-2</v>
      </c>
      <c r="R153" s="99">
        <f t="shared" si="24"/>
        <v>-9.8859315589353569E-2</v>
      </c>
      <c r="S153" s="99">
        <f t="shared" si="24"/>
        <v>0.15400843881856519</v>
      </c>
    </row>
    <row r="154" spans="1:19" ht="15" customHeight="1" x14ac:dyDescent="0.2">
      <c r="B154" s="191" t="s">
        <v>362</v>
      </c>
      <c r="C154" s="98">
        <v>0.41818181818181799</v>
      </c>
      <c r="D154" s="98">
        <v>0.65454545454545454</v>
      </c>
      <c r="E154" s="98">
        <v>0.61818181818181817</v>
      </c>
      <c r="F154" s="98">
        <v>0.80909090909090908</v>
      </c>
      <c r="G154" s="98">
        <v>0.67272727272727273</v>
      </c>
      <c r="H154" s="98">
        <v>0.74545454545454548</v>
      </c>
      <c r="I154" s="98">
        <v>0.78181818181818186</v>
      </c>
      <c r="J154" s="98">
        <v>0.75454545454545452</v>
      </c>
      <c r="K154" s="98">
        <v>0.82727272727272716</v>
      </c>
      <c r="L154" s="99">
        <f t="shared" si="24"/>
        <v>0.56521739130434856</v>
      </c>
      <c r="M154" s="99">
        <f t="shared" si="24"/>
        <v>-5.555555555555558E-2</v>
      </c>
      <c r="N154" s="99">
        <f t="shared" si="24"/>
        <v>0.30882352941176472</v>
      </c>
      <c r="O154" s="99">
        <f t="shared" si="24"/>
        <v>-0.1685393258426966</v>
      </c>
      <c r="P154" s="99">
        <f t="shared" si="24"/>
        <v>0.10810810810810811</v>
      </c>
      <c r="Q154" s="99">
        <f t="shared" si="24"/>
        <v>4.8780487804878092E-2</v>
      </c>
      <c r="R154" s="99">
        <f t="shared" si="24"/>
        <v>-3.488372093023262E-2</v>
      </c>
      <c r="S154" s="99">
        <f t="shared" si="24"/>
        <v>9.6385542168674565E-2</v>
      </c>
    </row>
    <row r="155" spans="1:19" ht="15" customHeight="1" x14ac:dyDescent="0.2">
      <c r="B155" s="132" t="s">
        <v>364</v>
      </c>
      <c r="C155" s="98">
        <v>75.063636363636405</v>
      </c>
      <c r="D155" s="98">
        <v>71.827272727272728</v>
      </c>
      <c r="E155" s="98">
        <v>80.581818181818178</v>
      </c>
      <c r="F155" s="98">
        <v>76.763636363636365</v>
      </c>
      <c r="G155" s="98">
        <v>78.336363636363643</v>
      </c>
      <c r="H155" s="98">
        <v>79.781818181818181</v>
      </c>
      <c r="I155" s="98">
        <v>76.263636363636365</v>
      </c>
      <c r="J155" s="98">
        <v>77.845454545454544</v>
      </c>
      <c r="K155" s="98">
        <v>76.409090909090907</v>
      </c>
      <c r="L155" s="99">
        <f t="shared" si="24"/>
        <v>-4.3114932784304782E-2</v>
      </c>
      <c r="M155" s="99">
        <f t="shared" si="24"/>
        <v>0.12188330591064411</v>
      </c>
      <c r="N155" s="99">
        <f t="shared" si="24"/>
        <v>-4.7382671480144301E-2</v>
      </c>
      <c r="O155" s="99">
        <f t="shared" si="24"/>
        <v>2.0487920416864203E-2</v>
      </c>
      <c r="P155" s="99">
        <f t="shared" si="24"/>
        <v>1.8451897412092189E-2</v>
      </c>
      <c r="Q155" s="99">
        <f t="shared" si="24"/>
        <v>-4.4097538742023712E-2</v>
      </c>
      <c r="R155" s="99">
        <f t="shared" si="24"/>
        <v>2.0741447133150404E-2</v>
      </c>
      <c r="S155" s="99">
        <f t="shared" si="24"/>
        <v>-1.8451477285997941E-2</v>
      </c>
    </row>
    <row r="156" spans="1:19" ht="15" customHeight="1" x14ac:dyDescent="0.2">
      <c r="B156" s="132" t="s">
        <v>106</v>
      </c>
      <c r="C156" s="98">
        <v>11.060885608856101</v>
      </c>
      <c r="D156" s="98">
        <v>13.310642995124644</v>
      </c>
      <c r="E156" s="98">
        <v>4.6692607003891053</v>
      </c>
      <c r="F156" s="98">
        <v>8.1429624170965358</v>
      </c>
      <c r="G156" s="98">
        <v>6.6709546999908111</v>
      </c>
      <c r="H156" s="98">
        <v>4.5909466531998895</v>
      </c>
      <c r="I156" s="98">
        <v>6.5387087886858302</v>
      </c>
      <c r="J156" s="98">
        <v>6.409429965926881</v>
      </c>
      <c r="K156" s="98">
        <v>7.9800498753117202</v>
      </c>
      <c r="L156" s="99">
        <f t="shared" si="24"/>
        <v>0.20339758187782309</v>
      </c>
      <c r="M156" s="99">
        <f t="shared" si="24"/>
        <v>-0.64920847910207358</v>
      </c>
      <c r="N156" s="99">
        <f t="shared" si="24"/>
        <v>0.7439511176615079</v>
      </c>
      <c r="O156" s="99">
        <f t="shared" si="24"/>
        <v>-0.18077054046266683</v>
      </c>
      <c r="P156" s="99">
        <f t="shared" si="24"/>
        <v>-0.31180065527858958</v>
      </c>
      <c r="Q156" s="99">
        <f t="shared" si="24"/>
        <v>0.42426154835154772</v>
      </c>
      <c r="R156" s="99">
        <f t="shared" si="24"/>
        <v>-1.9771307598626331E-2</v>
      </c>
      <c r="S156" s="99">
        <f t="shared" si="24"/>
        <v>0.24504829879324674</v>
      </c>
    </row>
    <row r="157" spans="1:19" ht="6" customHeight="1" x14ac:dyDescent="0.2">
      <c r="B157" s="21"/>
      <c r="C157" s="25"/>
      <c r="D157" s="25"/>
      <c r="E157" s="25"/>
      <c r="F157" s="25"/>
      <c r="G157" s="25"/>
      <c r="H157" s="25"/>
      <c r="I157" s="25"/>
      <c r="J157" s="25"/>
      <c r="K157" s="25"/>
      <c r="L157" s="25"/>
      <c r="M157" s="25"/>
      <c r="N157" s="27"/>
      <c r="O157" s="27"/>
      <c r="P157" s="27"/>
      <c r="Q157" s="27"/>
      <c r="R157" s="27"/>
      <c r="S157" s="27"/>
    </row>
    <row r="158" spans="1:19" ht="12.75" customHeight="1" x14ac:dyDescent="0.2">
      <c r="B158" s="336" t="s">
        <v>59</v>
      </c>
      <c r="C158" s="336"/>
      <c r="D158" s="336"/>
      <c r="E158" s="336"/>
      <c r="F158" s="336"/>
      <c r="G158" s="336"/>
      <c r="H158" s="336"/>
      <c r="I158" s="336"/>
      <c r="J158" s="336"/>
      <c r="K158" s="336"/>
      <c r="L158" s="336"/>
      <c r="M158" s="336"/>
      <c r="N158" s="336"/>
      <c r="O158" s="336"/>
      <c r="P158" s="336"/>
      <c r="Q158" s="336"/>
      <c r="R158" s="336"/>
      <c r="S158" s="336"/>
    </row>
    <row r="161" spans="1:18" ht="64.5" customHeight="1" thickBot="1" x14ac:dyDescent="0.4">
      <c r="B161" s="312" t="s">
        <v>647</v>
      </c>
      <c r="C161" s="312"/>
      <c r="D161" s="312"/>
      <c r="E161" s="312"/>
      <c r="F161" s="312"/>
      <c r="G161" s="312"/>
      <c r="H161" s="312"/>
      <c r="I161" s="312"/>
      <c r="J161" s="312"/>
      <c r="K161" s="312"/>
      <c r="L161" s="312"/>
      <c r="M161" s="312"/>
      <c r="N161" s="312"/>
      <c r="O161" s="312"/>
      <c r="P161" s="312"/>
      <c r="Q161" s="312"/>
      <c r="R161" s="312"/>
    </row>
    <row r="162" spans="1:18" ht="6" customHeight="1" x14ac:dyDescent="0.2">
      <c r="B162" s="41"/>
      <c r="C162" s="42"/>
      <c r="D162" s="42"/>
      <c r="E162" s="42"/>
      <c r="F162" s="42"/>
      <c r="G162" s="42"/>
      <c r="H162" s="43"/>
      <c r="I162" s="43"/>
      <c r="J162" s="43"/>
      <c r="K162" s="42"/>
      <c r="L162" s="42"/>
      <c r="M162" s="42"/>
      <c r="N162" s="42"/>
      <c r="O162" s="42"/>
      <c r="P162" s="43"/>
      <c r="Q162" s="43"/>
      <c r="R162" s="43"/>
    </row>
    <row r="163" spans="1:18" s="11" customFormat="1" ht="42.75" customHeight="1" x14ac:dyDescent="0.2">
      <c r="A163"/>
      <c r="B163" s="100"/>
      <c r="C163" s="101">
        <v>2011</v>
      </c>
      <c r="D163" s="101">
        <v>2012</v>
      </c>
      <c r="E163" s="101">
        <v>2013</v>
      </c>
      <c r="F163" s="101">
        <v>2014</v>
      </c>
      <c r="G163" s="101">
        <v>2015</v>
      </c>
      <c r="H163" s="103" t="s">
        <v>157</v>
      </c>
      <c r="I163" s="103" t="s">
        <v>387</v>
      </c>
      <c r="J163" s="103" t="s">
        <v>214</v>
      </c>
      <c r="K163" s="103" t="s">
        <v>593</v>
      </c>
      <c r="L163" s="104" t="s">
        <v>631</v>
      </c>
      <c r="M163" s="104" t="s">
        <v>632</v>
      </c>
      <c r="N163" s="104" t="s">
        <v>633</v>
      </c>
      <c r="O163" s="104" t="s">
        <v>591</v>
      </c>
      <c r="P163" s="103" t="s">
        <v>214</v>
      </c>
      <c r="Q163" s="103" t="s">
        <v>593</v>
      </c>
      <c r="R163" s="103" t="s">
        <v>605</v>
      </c>
    </row>
    <row r="164" spans="1:18" ht="15" customHeight="1" x14ac:dyDescent="0.2">
      <c r="B164" s="190" t="s">
        <v>359</v>
      </c>
      <c r="C164" s="78">
        <v>8.9818181818181824</v>
      </c>
      <c r="D164" s="78">
        <v>9.1909090909090914</v>
      </c>
      <c r="E164" s="78">
        <v>9.3909090909090907</v>
      </c>
      <c r="F164" s="78">
        <v>7.836363636363636</v>
      </c>
      <c r="G164" s="78">
        <v>8.0363636363636353</v>
      </c>
      <c r="H164" s="79">
        <f t="shared" ref="H164:K169" si="25">IFERROR(D164/C164-1,"-")</f>
        <v>2.3279352226720729E-2</v>
      </c>
      <c r="I164" s="79">
        <f t="shared" si="25"/>
        <v>2.1760633036597365E-2</v>
      </c>
      <c r="J164" s="79">
        <f t="shared" si="25"/>
        <v>-0.16553727008712493</v>
      </c>
      <c r="K164" s="79">
        <f t="shared" si="25"/>
        <v>2.5522041763341052E-2</v>
      </c>
      <c r="L164" s="78">
        <v>9.3909090909090907</v>
      </c>
      <c r="M164" s="78">
        <v>7.836363636363636</v>
      </c>
      <c r="N164" s="78">
        <v>8.0363636363636353</v>
      </c>
      <c r="O164" s="78" t="e">
        <v>#REF!</v>
      </c>
      <c r="P164" s="79">
        <f t="shared" ref="P164:P169" si="26">IFERROR(M164/L164-1,"-")</f>
        <v>-0.16553727008712493</v>
      </c>
      <c r="Q164" s="79">
        <f t="shared" ref="Q164:R169" si="27">IFERROR(N164/M164-1,"-")</f>
        <v>2.5522041763341052E-2</v>
      </c>
      <c r="R164" s="79" t="str">
        <f t="shared" si="27"/>
        <v>-</v>
      </c>
    </row>
    <row r="165" spans="1:18" ht="15" customHeight="1" x14ac:dyDescent="0.2">
      <c r="B165" s="191" t="s">
        <v>360</v>
      </c>
      <c r="C165" s="98">
        <v>7.3909090909090907</v>
      </c>
      <c r="D165" s="98">
        <v>7.7363636363636363</v>
      </c>
      <c r="E165" s="98">
        <v>8.1818181818181817</v>
      </c>
      <c r="F165" s="98">
        <v>6.6181818181818182</v>
      </c>
      <c r="G165" s="98">
        <v>6.6272727272727279</v>
      </c>
      <c r="H165" s="99">
        <f t="shared" si="25"/>
        <v>4.674046740467408E-2</v>
      </c>
      <c r="I165" s="99">
        <f t="shared" si="25"/>
        <v>5.7579318448883754E-2</v>
      </c>
      <c r="J165" s="99">
        <f t="shared" si="25"/>
        <v>-0.19111111111111112</v>
      </c>
      <c r="K165" s="99">
        <f t="shared" si="25"/>
        <v>1.3736263736263687E-3</v>
      </c>
      <c r="L165" s="98">
        <v>40.354868061874434</v>
      </c>
      <c r="M165" s="98">
        <v>38.083113576429938</v>
      </c>
      <c r="N165" s="98">
        <v>37.943262411347519</v>
      </c>
      <c r="O165" s="98" t="e">
        <v>#REF!</v>
      </c>
      <c r="P165" s="99">
        <f t="shared" si="26"/>
        <v>-5.62944347125931E-2</v>
      </c>
      <c r="Q165" s="99">
        <f t="shared" si="27"/>
        <v>-3.672261849119729E-3</v>
      </c>
      <c r="R165" s="99" t="str">
        <f t="shared" si="27"/>
        <v>-</v>
      </c>
    </row>
    <row r="166" spans="1:18" ht="15" customHeight="1" x14ac:dyDescent="0.2">
      <c r="B166" s="191" t="s">
        <v>361</v>
      </c>
      <c r="C166" s="98">
        <v>1.0545454545454545</v>
      </c>
      <c r="D166" s="98">
        <v>1.0545454545454545</v>
      </c>
      <c r="E166" s="98">
        <v>0.80909090909090908</v>
      </c>
      <c r="F166" s="98">
        <v>0.79090909090909089</v>
      </c>
      <c r="G166" s="98">
        <v>0.8727272727272728</v>
      </c>
      <c r="H166" s="99">
        <f t="shared" si="25"/>
        <v>0</v>
      </c>
      <c r="I166" s="99">
        <f t="shared" si="25"/>
        <v>-0.23275862068965514</v>
      </c>
      <c r="J166" s="99">
        <f t="shared" si="25"/>
        <v>-2.2471910112359605E-2</v>
      </c>
      <c r="K166" s="99">
        <f t="shared" si="25"/>
        <v>0.10344827586206917</v>
      </c>
      <c r="L166" s="98">
        <v>27.383258015924252</v>
      </c>
      <c r="M166" s="98">
        <v>25.157973653207669</v>
      </c>
      <c r="N166" s="98">
        <v>23.524978466838931</v>
      </c>
      <c r="O166" s="98" t="e">
        <v>#REF!</v>
      </c>
      <c r="P166" s="99">
        <f t="shared" si="26"/>
        <v>-8.1264412051425983E-2</v>
      </c>
      <c r="Q166" s="99">
        <f t="shared" si="27"/>
        <v>-6.49096468928263E-2</v>
      </c>
      <c r="R166" s="99" t="str">
        <f t="shared" si="27"/>
        <v>-</v>
      </c>
    </row>
    <row r="167" spans="1:18" ht="15" customHeight="1" x14ac:dyDescent="0.2">
      <c r="B167" s="191" t="s">
        <v>362</v>
      </c>
      <c r="C167" s="98">
        <v>0.58181818181818179</v>
      </c>
      <c r="D167" s="98">
        <v>0.42727272727272725</v>
      </c>
      <c r="E167" s="98">
        <v>0.45454545454545453</v>
      </c>
      <c r="F167" s="98">
        <v>0.43636363636363634</v>
      </c>
      <c r="G167" s="98">
        <v>0.5636363636363636</v>
      </c>
      <c r="H167" s="99">
        <f t="shared" si="25"/>
        <v>-0.265625</v>
      </c>
      <c r="I167" s="99">
        <f t="shared" si="25"/>
        <v>6.3829787234042534E-2</v>
      </c>
      <c r="J167" s="99">
        <f t="shared" si="25"/>
        <v>-4.0000000000000036E-2</v>
      </c>
      <c r="K167" s="99">
        <f t="shared" si="25"/>
        <v>0.29166666666666674</v>
      </c>
      <c r="L167" s="98">
        <v>9.3909090909090907</v>
      </c>
      <c r="M167" s="98">
        <v>7.836363636363636</v>
      </c>
      <c r="N167" s="98">
        <v>8.0363636363636353</v>
      </c>
      <c r="O167" s="98" t="e">
        <v>#REF!</v>
      </c>
      <c r="P167" s="99">
        <f t="shared" si="26"/>
        <v>-0.16553727008712493</v>
      </c>
      <c r="Q167" s="99">
        <f t="shared" si="27"/>
        <v>2.5522041763341052E-2</v>
      </c>
      <c r="R167" s="99" t="str">
        <f t="shared" si="27"/>
        <v>-</v>
      </c>
    </row>
    <row r="168" spans="1:18" ht="15" customHeight="1" x14ac:dyDescent="0.2">
      <c r="B168" s="132" t="s">
        <v>364</v>
      </c>
      <c r="C168" s="98">
        <v>84.381818181818176</v>
      </c>
      <c r="D168" s="98">
        <v>86.218181818181819</v>
      </c>
      <c r="E168" s="98">
        <v>84.1</v>
      </c>
      <c r="F168" s="98">
        <v>85.818181818181813</v>
      </c>
      <c r="G168" s="98">
        <v>84.1</v>
      </c>
      <c r="H168" s="99">
        <f t="shared" si="25"/>
        <v>2.1762551174316025E-2</v>
      </c>
      <c r="I168" s="99">
        <f t="shared" si="25"/>
        <v>-2.4567692956558473E-2</v>
      </c>
      <c r="J168" s="99">
        <f t="shared" si="25"/>
        <v>2.0430223759593469E-2</v>
      </c>
      <c r="K168" s="99">
        <f t="shared" si="25"/>
        <v>-2.0021186440677963E-2</v>
      </c>
      <c r="L168" s="98">
        <v>84.1</v>
      </c>
      <c r="M168" s="98">
        <v>85.818181818181813</v>
      </c>
      <c r="N168" s="98">
        <v>84.1</v>
      </c>
      <c r="O168" s="98" t="e">
        <v>#REF!</v>
      </c>
      <c r="P168" s="99">
        <f t="shared" si="26"/>
        <v>2.0430223759593469E-2</v>
      </c>
      <c r="Q168" s="99">
        <f t="shared" si="27"/>
        <v>-2.0021186440677963E-2</v>
      </c>
      <c r="R168" s="99" t="str">
        <f t="shared" si="27"/>
        <v>-</v>
      </c>
    </row>
    <row r="169" spans="1:18" ht="15" customHeight="1" x14ac:dyDescent="0.2">
      <c r="B169" s="132" t="s">
        <v>106</v>
      </c>
      <c r="C169" s="98">
        <v>6.6709546999908111</v>
      </c>
      <c r="D169" s="98">
        <v>4.5909466531998895</v>
      </c>
      <c r="E169" s="98">
        <v>6.5387087886858302</v>
      </c>
      <c r="F169" s="98">
        <v>6.409429965926881</v>
      </c>
      <c r="G169" s="98">
        <v>7.9800498753117202</v>
      </c>
      <c r="H169" s="99">
        <f t="shared" si="25"/>
        <v>-0.31180065527858958</v>
      </c>
      <c r="I169" s="99">
        <f t="shared" si="25"/>
        <v>0.42426154835154772</v>
      </c>
      <c r="J169" s="99">
        <f t="shared" si="25"/>
        <v>-1.9771307598626331E-2</v>
      </c>
      <c r="K169" s="99">
        <f t="shared" si="25"/>
        <v>0.24504829879324674</v>
      </c>
      <c r="L169" s="98">
        <v>6.5090909090909088</v>
      </c>
      <c r="M169" s="98">
        <v>6.3454545454545457</v>
      </c>
      <c r="N169" s="98">
        <v>7.8636363636363642</v>
      </c>
      <c r="O169" s="98" t="e">
        <v>#REF!</v>
      </c>
      <c r="P169" s="99">
        <f t="shared" si="26"/>
        <v>-2.5139664804469164E-2</v>
      </c>
      <c r="Q169" s="99">
        <f t="shared" si="27"/>
        <v>0.23925501432664764</v>
      </c>
      <c r="R169" s="99" t="str">
        <f t="shared" si="27"/>
        <v>-</v>
      </c>
    </row>
    <row r="170" spans="1:18" ht="6" customHeight="1" x14ac:dyDescent="0.2">
      <c r="B170" s="21"/>
      <c r="C170" s="25"/>
      <c r="D170" s="25"/>
      <c r="E170" s="25"/>
      <c r="F170" s="25"/>
      <c r="G170" s="25"/>
      <c r="H170" s="27"/>
      <c r="I170" s="27"/>
      <c r="J170" s="27"/>
      <c r="K170" s="25"/>
      <c r="L170" s="25"/>
      <c r="M170" s="25"/>
      <c r="N170" s="25"/>
      <c r="O170" s="25"/>
      <c r="P170" s="27"/>
      <c r="Q170" s="27"/>
      <c r="R170" s="27"/>
    </row>
    <row r="171" spans="1:18" ht="12.75" customHeight="1" x14ac:dyDescent="0.2">
      <c r="B171" s="337" t="s">
        <v>59</v>
      </c>
      <c r="C171" s="337"/>
      <c r="D171" s="337"/>
      <c r="E171" s="337"/>
      <c r="F171" s="337"/>
      <c r="G171" s="337"/>
      <c r="H171" s="337"/>
      <c r="I171" s="337"/>
      <c r="J171" s="337"/>
      <c r="K171" s="337"/>
      <c r="L171" s="337"/>
      <c r="M171" s="337"/>
      <c r="N171" s="337"/>
      <c r="O171" s="337"/>
      <c r="P171" s="337"/>
      <c r="Q171" s="337"/>
      <c r="R171" s="337"/>
    </row>
    <row r="174" spans="1:18" ht="45.75" customHeight="1" thickBot="1" x14ac:dyDescent="0.4">
      <c r="B174" s="312" t="s">
        <v>648</v>
      </c>
      <c r="C174" s="312"/>
      <c r="D174" s="338"/>
      <c r="E174" s="338"/>
      <c r="F174" s="338"/>
      <c r="G174" s="338"/>
      <c r="H174" s="338"/>
      <c r="I174" s="338"/>
      <c r="J174" s="338"/>
      <c r="K174" s="338"/>
      <c r="L174" s="338"/>
      <c r="M174" s="338"/>
      <c r="N174" s="338"/>
      <c r="O174" s="338"/>
      <c r="P174" s="338"/>
      <c r="Q174" s="338"/>
      <c r="R174" s="338"/>
    </row>
    <row r="175" spans="1:18" ht="6" customHeight="1" x14ac:dyDescent="0.2">
      <c r="B175" s="41"/>
      <c r="C175" s="42"/>
      <c r="D175" s="42"/>
      <c r="E175" s="42"/>
      <c r="F175" s="42"/>
      <c r="G175" s="42"/>
      <c r="H175" s="43"/>
      <c r="I175" s="43"/>
      <c r="J175" s="43"/>
      <c r="K175" s="42"/>
      <c r="L175" s="42"/>
      <c r="M175" s="42"/>
      <c r="N175" s="42"/>
      <c r="O175" s="42"/>
      <c r="P175" s="43"/>
      <c r="Q175" s="43"/>
      <c r="R175" s="43"/>
    </row>
    <row r="176" spans="1:18" s="11" customFormat="1" ht="42.75" customHeight="1" x14ac:dyDescent="0.2">
      <c r="A176"/>
      <c r="B176" s="100"/>
      <c r="C176" s="101">
        <v>2011</v>
      </c>
      <c r="D176" s="101">
        <v>2012</v>
      </c>
      <c r="E176" s="101">
        <v>2013</v>
      </c>
      <c r="F176" s="101">
        <v>2014</v>
      </c>
      <c r="G176" s="101">
        <v>2015</v>
      </c>
      <c r="H176" s="103" t="s">
        <v>157</v>
      </c>
      <c r="I176" s="103" t="s">
        <v>387</v>
      </c>
      <c r="J176" s="103" t="s">
        <v>214</v>
      </c>
      <c r="K176" s="103" t="s">
        <v>593</v>
      </c>
      <c r="L176" s="104" t="s">
        <v>631</v>
      </c>
      <c r="M176" s="104" t="s">
        <v>632</v>
      </c>
      <c r="N176" s="104" t="s">
        <v>633</v>
      </c>
      <c r="O176" s="104" t="s">
        <v>591</v>
      </c>
      <c r="P176" s="103" t="s">
        <v>214</v>
      </c>
      <c r="Q176" s="103" t="s">
        <v>593</v>
      </c>
      <c r="R176" s="103" t="s">
        <v>605</v>
      </c>
    </row>
    <row r="177" spans="2:19" ht="15" customHeight="1" x14ac:dyDescent="0.2">
      <c r="B177" s="190" t="s">
        <v>359</v>
      </c>
      <c r="C177" s="78">
        <v>18.863636363636363</v>
      </c>
      <c r="D177" s="78">
        <v>18.681818181818183</v>
      </c>
      <c r="E177" s="78">
        <v>20.390909090909091</v>
      </c>
      <c r="F177" s="78">
        <v>18.454545454545453</v>
      </c>
      <c r="G177" s="78">
        <v>17.781818181818181</v>
      </c>
      <c r="H177" s="79">
        <f t="shared" ref="H177:K182" si="28">IFERROR(D177/C177-1,"-")</f>
        <v>-9.6385542168673233E-3</v>
      </c>
      <c r="I177" s="79">
        <f t="shared" si="28"/>
        <v>9.1484184914841782E-2</v>
      </c>
      <c r="J177" s="79">
        <f t="shared" si="28"/>
        <v>-9.4962104324565422E-2</v>
      </c>
      <c r="K177" s="79">
        <f t="shared" si="28"/>
        <v>-3.6453201970443327E-2</v>
      </c>
      <c r="L177" s="78">
        <v>20.390909090909091</v>
      </c>
      <c r="M177" s="78">
        <v>18.454545454545453</v>
      </c>
      <c r="N177" s="78">
        <v>17.781818181818181</v>
      </c>
      <c r="O177" s="78" t="e">
        <v>#REF!</v>
      </c>
      <c r="P177" s="79">
        <f t="shared" ref="P177:P182" si="29">IFERROR(M177/L177-1,"-")</f>
        <v>-9.4962104324565422E-2</v>
      </c>
      <c r="Q177" s="79">
        <f t="shared" ref="Q177:R182" si="30">IFERROR(N177/M177-1,"-")</f>
        <v>-3.6453201970443327E-2</v>
      </c>
      <c r="R177" s="79" t="str">
        <f t="shared" si="30"/>
        <v>-</v>
      </c>
    </row>
    <row r="178" spans="2:19" ht="15" customHeight="1" x14ac:dyDescent="0.2">
      <c r="B178" s="191" t="s">
        <v>360</v>
      </c>
      <c r="C178" s="98">
        <v>12.709090909090909</v>
      </c>
      <c r="D178" s="98">
        <v>12.454545454545455</v>
      </c>
      <c r="E178" s="98">
        <v>13.918181818181818</v>
      </c>
      <c r="F178" s="98">
        <v>12.4</v>
      </c>
      <c r="G178" s="98">
        <v>11.845454545454546</v>
      </c>
      <c r="H178" s="99">
        <f t="shared" si="28"/>
        <v>-2.0028612303290338E-2</v>
      </c>
      <c r="I178" s="99">
        <f t="shared" si="28"/>
        <v>0.11751824817518242</v>
      </c>
      <c r="J178" s="99">
        <f t="shared" si="28"/>
        <v>-0.10907903331156099</v>
      </c>
      <c r="K178" s="99">
        <f t="shared" si="28"/>
        <v>-4.4721407624633391E-2</v>
      </c>
      <c r="L178" s="98">
        <v>40.354868061874434</v>
      </c>
      <c r="M178" s="98">
        <v>38.083113576429938</v>
      </c>
      <c r="N178" s="98">
        <v>37.943262411347519</v>
      </c>
      <c r="O178" s="98" t="e">
        <v>#REF!</v>
      </c>
      <c r="P178" s="99">
        <f t="shared" si="29"/>
        <v>-5.62944347125931E-2</v>
      </c>
      <c r="Q178" s="99">
        <f t="shared" si="30"/>
        <v>-3.672261849119729E-3</v>
      </c>
      <c r="R178" s="99" t="str">
        <f t="shared" si="30"/>
        <v>-</v>
      </c>
    </row>
    <row r="179" spans="2:19" ht="15" customHeight="1" x14ac:dyDescent="0.2">
      <c r="B179" s="191" t="s">
        <v>361</v>
      </c>
      <c r="C179" s="98">
        <v>5.3909090909090907</v>
      </c>
      <c r="D179" s="98">
        <v>5.5545454545454547</v>
      </c>
      <c r="E179" s="98">
        <v>5.6181818181818182</v>
      </c>
      <c r="F179" s="98">
        <v>5.209090909090909</v>
      </c>
      <c r="G179" s="98">
        <v>5.2181818181818187</v>
      </c>
      <c r="H179" s="99">
        <f t="shared" si="28"/>
        <v>3.0354131534570117E-2</v>
      </c>
      <c r="I179" s="99">
        <f t="shared" si="28"/>
        <v>1.1456628477904962E-2</v>
      </c>
      <c r="J179" s="99">
        <f t="shared" si="28"/>
        <v>-7.2815533980582492E-2</v>
      </c>
      <c r="K179" s="99">
        <f t="shared" si="28"/>
        <v>1.7452006980804846E-3</v>
      </c>
      <c r="L179" s="98">
        <v>27.383258015924252</v>
      </c>
      <c r="M179" s="98">
        <v>25.157973653207669</v>
      </c>
      <c r="N179" s="98">
        <v>23.524978466838931</v>
      </c>
      <c r="O179" s="98" t="e">
        <v>#REF!</v>
      </c>
      <c r="P179" s="99">
        <f t="shared" si="29"/>
        <v>-8.1264412051425983E-2</v>
      </c>
      <c r="Q179" s="99">
        <f t="shared" si="30"/>
        <v>-6.49096468928263E-2</v>
      </c>
      <c r="R179" s="99" t="str">
        <f t="shared" si="30"/>
        <v>-</v>
      </c>
    </row>
    <row r="180" spans="2:19" ht="15" customHeight="1" x14ac:dyDescent="0.2">
      <c r="B180" s="191" t="s">
        <v>362</v>
      </c>
      <c r="C180" s="98">
        <v>0.83636363636363631</v>
      </c>
      <c r="D180" s="98">
        <v>0.76363636363636367</v>
      </c>
      <c r="E180" s="98">
        <v>0.96363636363636362</v>
      </c>
      <c r="F180" s="98">
        <v>0.90909090909090906</v>
      </c>
      <c r="G180" s="98">
        <v>0.82727272727272716</v>
      </c>
      <c r="H180" s="99">
        <f t="shared" si="28"/>
        <v>-8.6956521739130377E-2</v>
      </c>
      <c r="I180" s="99">
        <f t="shared" si="28"/>
        <v>0.26190476190476186</v>
      </c>
      <c r="J180" s="99">
        <f t="shared" si="28"/>
        <v>-5.6603773584905648E-2</v>
      </c>
      <c r="K180" s="99">
        <f t="shared" si="28"/>
        <v>-9.000000000000008E-2</v>
      </c>
      <c r="L180" s="98">
        <v>20.390909090909091</v>
      </c>
      <c r="M180" s="98">
        <v>18.454545454545453</v>
      </c>
      <c r="N180" s="98">
        <v>17.781818181818181</v>
      </c>
      <c r="O180" s="98" t="e">
        <v>#REF!</v>
      </c>
      <c r="P180" s="99">
        <f t="shared" si="29"/>
        <v>-9.4962104324565422E-2</v>
      </c>
      <c r="Q180" s="99">
        <f t="shared" si="30"/>
        <v>-3.6453201970443327E-2</v>
      </c>
      <c r="R180" s="99" t="str">
        <f t="shared" si="30"/>
        <v>-</v>
      </c>
    </row>
    <row r="181" spans="2:19" ht="15" customHeight="1" x14ac:dyDescent="0.2">
      <c r="B181" s="132" t="s">
        <v>364</v>
      </c>
      <c r="C181" s="98">
        <v>74.5</v>
      </c>
      <c r="D181" s="98">
        <v>76.727272727272734</v>
      </c>
      <c r="E181" s="98">
        <v>73.099999999999994</v>
      </c>
      <c r="F181" s="98">
        <v>75.2</v>
      </c>
      <c r="G181" s="98">
        <v>74.354545454545445</v>
      </c>
      <c r="H181" s="99">
        <f t="shared" si="28"/>
        <v>2.9896278218425998E-2</v>
      </c>
      <c r="I181" s="99">
        <f t="shared" si="28"/>
        <v>-4.7274881516587874E-2</v>
      </c>
      <c r="J181" s="99">
        <f t="shared" si="28"/>
        <v>2.8727770177838785E-2</v>
      </c>
      <c r="K181" s="99">
        <f t="shared" si="28"/>
        <v>-1.1242746615087174E-2</v>
      </c>
      <c r="L181" s="98">
        <v>73.099999999999994</v>
      </c>
      <c r="M181" s="98">
        <v>75.2</v>
      </c>
      <c r="N181" s="98">
        <v>74.354545454545445</v>
      </c>
      <c r="O181" s="98" t="e">
        <v>#REF!</v>
      </c>
      <c r="P181" s="99">
        <f t="shared" si="29"/>
        <v>2.8727770177838785E-2</v>
      </c>
      <c r="Q181" s="99">
        <f t="shared" si="30"/>
        <v>-1.1242746615087174E-2</v>
      </c>
      <c r="R181" s="99" t="str">
        <f t="shared" si="30"/>
        <v>-</v>
      </c>
    </row>
    <row r="182" spans="2:19" ht="15" customHeight="1" x14ac:dyDescent="0.2">
      <c r="B182" s="132" t="s">
        <v>106</v>
      </c>
      <c r="C182" s="98">
        <v>6.6709546999908111</v>
      </c>
      <c r="D182" s="98">
        <v>4.5909466531998895</v>
      </c>
      <c r="E182" s="98">
        <v>6.5387087886858302</v>
      </c>
      <c r="F182" s="98">
        <v>6.409429965926881</v>
      </c>
      <c r="G182" s="98">
        <v>7.9800498753117202</v>
      </c>
      <c r="H182" s="99">
        <f t="shared" si="28"/>
        <v>-0.31180065527858958</v>
      </c>
      <c r="I182" s="99">
        <f t="shared" si="28"/>
        <v>0.42426154835154772</v>
      </c>
      <c r="J182" s="99">
        <f t="shared" si="28"/>
        <v>-1.9771307598626331E-2</v>
      </c>
      <c r="K182" s="99">
        <f t="shared" si="28"/>
        <v>0.24504829879324674</v>
      </c>
      <c r="L182" s="98">
        <v>6.5090909090909088</v>
      </c>
      <c r="M182" s="98">
        <v>6.3454545454545457</v>
      </c>
      <c r="N182" s="98">
        <v>7.8636363636363642</v>
      </c>
      <c r="O182" s="98" t="e">
        <v>#REF!</v>
      </c>
      <c r="P182" s="99">
        <f t="shared" si="29"/>
        <v>-2.5139664804469164E-2</v>
      </c>
      <c r="Q182" s="99">
        <f t="shared" si="30"/>
        <v>0.23925501432664764</v>
      </c>
      <c r="R182" s="99" t="str">
        <f t="shared" si="30"/>
        <v>-</v>
      </c>
    </row>
    <row r="183" spans="2:19" ht="6" customHeight="1" x14ac:dyDescent="0.2">
      <c r="B183" s="21"/>
      <c r="C183" s="25"/>
      <c r="D183" s="25"/>
      <c r="E183" s="25"/>
      <c r="F183" s="25"/>
      <c r="G183" s="25"/>
      <c r="H183" s="27"/>
      <c r="I183" s="27"/>
      <c r="J183" s="27"/>
      <c r="K183" s="25"/>
      <c r="L183" s="25"/>
      <c r="M183" s="25"/>
      <c r="N183" s="25"/>
      <c r="O183" s="25"/>
      <c r="P183" s="27"/>
      <c r="Q183" s="27"/>
      <c r="R183" s="27"/>
    </row>
    <row r="184" spans="2:19" ht="12.75" customHeight="1" x14ac:dyDescent="0.2">
      <c r="B184" s="337" t="s">
        <v>59</v>
      </c>
      <c r="C184" s="337"/>
      <c r="D184" s="337"/>
      <c r="E184" s="337"/>
      <c r="F184" s="337"/>
      <c r="G184" s="337"/>
      <c r="H184" s="337"/>
      <c r="I184" s="337"/>
      <c r="J184" s="337"/>
      <c r="K184" s="337"/>
      <c r="L184" s="337"/>
      <c r="M184" s="337"/>
      <c r="N184" s="337"/>
      <c r="O184" s="337"/>
      <c r="P184" s="337"/>
      <c r="Q184" s="337"/>
      <c r="R184" s="337"/>
    </row>
    <row r="188" spans="2:19" x14ac:dyDescent="0.2">
      <c r="B188" s="10"/>
      <c r="C188" s="10"/>
      <c r="D188" s="10"/>
      <c r="E188" s="10"/>
      <c r="F188" s="10"/>
      <c r="G188" s="10"/>
      <c r="H188" s="10"/>
      <c r="I188" s="10"/>
      <c r="J188" s="10"/>
      <c r="K188" s="10"/>
      <c r="L188" s="10"/>
      <c r="M188" s="10"/>
      <c r="N188" s="10"/>
      <c r="O188" s="10"/>
      <c r="P188" s="10"/>
      <c r="Q188" s="10"/>
      <c r="R188" s="10"/>
      <c r="S188" s="10"/>
    </row>
    <row r="189" spans="2:19" x14ac:dyDescent="0.2">
      <c r="B189" s="10"/>
      <c r="C189" s="10"/>
      <c r="D189" s="10"/>
      <c r="E189" s="10"/>
      <c r="F189" s="10"/>
      <c r="G189" s="10"/>
      <c r="H189" s="10"/>
      <c r="I189" s="10"/>
      <c r="J189" s="10"/>
      <c r="K189" s="10"/>
      <c r="L189" s="10"/>
      <c r="M189" s="10"/>
      <c r="N189" s="10"/>
      <c r="O189" s="10"/>
      <c r="P189" s="10"/>
      <c r="Q189" s="10"/>
      <c r="R189" s="10"/>
      <c r="S189" s="10"/>
    </row>
    <row r="190" spans="2:19" x14ac:dyDescent="0.2">
      <c r="B190" s="10"/>
      <c r="C190" s="10"/>
      <c r="D190" s="10"/>
      <c r="E190" s="10"/>
      <c r="F190" s="10"/>
      <c r="G190" s="10"/>
      <c r="H190" s="10"/>
      <c r="I190" s="10"/>
      <c r="J190" s="10"/>
      <c r="K190" s="10"/>
      <c r="L190" s="10"/>
      <c r="M190" s="10"/>
      <c r="N190" s="10"/>
      <c r="O190" s="10"/>
      <c r="P190" s="10"/>
      <c r="Q190" s="10"/>
      <c r="R190" s="10"/>
      <c r="S190" s="10"/>
    </row>
    <row r="191" spans="2:19" x14ac:dyDescent="0.2">
      <c r="B191" s="10"/>
      <c r="C191" s="10"/>
      <c r="D191" s="10"/>
      <c r="E191" s="10"/>
      <c r="F191" s="10"/>
      <c r="G191" s="10"/>
      <c r="H191" s="10"/>
      <c r="I191" s="10"/>
      <c r="J191" s="10"/>
      <c r="K191" s="10"/>
      <c r="L191" s="10"/>
      <c r="M191" s="10"/>
      <c r="N191" s="10"/>
      <c r="O191" s="10"/>
      <c r="P191" s="10"/>
      <c r="Q191" s="10"/>
      <c r="R191" s="10"/>
      <c r="S191" s="10"/>
    </row>
  </sheetData>
  <mergeCells count="31">
    <mergeCell ref="B184:R184"/>
    <mergeCell ref="B145:S145"/>
    <mergeCell ref="B148:S148"/>
    <mergeCell ref="B158:S158"/>
    <mergeCell ref="B161:R161"/>
    <mergeCell ref="B171:R171"/>
    <mergeCell ref="B174:R174"/>
    <mergeCell ref="B135:S135"/>
    <mergeCell ref="B67:S67"/>
    <mergeCell ref="B70:S70"/>
    <mergeCell ref="B80:S80"/>
    <mergeCell ref="B83:S83"/>
    <mergeCell ref="B93:S93"/>
    <mergeCell ref="B96:S96"/>
    <mergeCell ref="B106:S106"/>
    <mergeCell ref="B109:S109"/>
    <mergeCell ref="B119:S119"/>
    <mergeCell ref="B122:S122"/>
    <mergeCell ref="B132:S132"/>
    <mergeCell ref="B57:S57"/>
    <mergeCell ref="B5:S5"/>
    <mergeCell ref="M7:M13"/>
    <mergeCell ref="N7:N13"/>
    <mergeCell ref="O7:O13"/>
    <mergeCell ref="B15:S15"/>
    <mergeCell ref="B18:S18"/>
    <mergeCell ref="B28:S28"/>
    <mergeCell ref="B31:S31"/>
    <mergeCell ref="B41:S41"/>
    <mergeCell ref="B44:S44"/>
    <mergeCell ref="B54:S54"/>
  </mergeCells>
  <printOptions horizontalCentered="1" verticalCentered="1"/>
  <pageMargins left="3.937007874015748E-2" right="3.937007874015748E-2" top="0.74803149606299213" bottom="0.35433070866141736" header="0.11811023622047245" footer="0.11811023622047245"/>
  <pageSetup paperSize="9" scale="50"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pageSetUpPr fitToPage="1"/>
  </sheetPr>
  <dimension ref="A1:V109"/>
  <sheetViews>
    <sheetView showGridLines="0" zoomScaleNormal="100" workbookViewId="0"/>
  </sheetViews>
  <sheetFormatPr baseColWidth="10" defaultColWidth="9.42578125" defaultRowHeight="12.75" x14ac:dyDescent="0.2"/>
  <cols>
    <col min="1" max="1" width="16.28515625" customWidth="1"/>
    <col min="2" max="2" width="16.85546875" customWidth="1"/>
    <col min="3" max="3" width="8.5703125" customWidth="1"/>
    <col min="4" max="13" width="14" customWidth="1"/>
    <col min="14" max="20" width="10.5703125" customWidth="1"/>
    <col min="21" max="22" width="11.7109375" customWidth="1"/>
    <col min="23" max="27" width="7.7109375" customWidth="1"/>
    <col min="28" max="28" width="10.85546875" bestFit="1" customWidth="1"/>
  </cols>
  <sheetData>
    <row r="1" spans="1:20" x14ac:dyDescent="0.2">
      <c r="A1" s="10"/>
    </row>
    <row r="2" spans="1:20" ht="77.25" customHeight="1" x14ac:dyDescent="0.2"/>
    <row r="3" spans="1:20" ht="29.25" customHeight="1" thickBot="1" x14ac:dyDescent="0.4">
      <c r="B3" s="312" t="str">
        <f>CONCATENATE("Visitas a lugares de interés turístico durante su estancia en Tenerife según mercado (% turistas)")</f>
        <v>Visitas a lugares de interés turístico durante su estancia en Tenerife según mercado (% turistas)</v>
      </c>
      <c r="C3" s="312"/>
      <c r="D3" s="312"/>
      <c r="E3" s="312"/>
      <c r="F3" s="312"/>
      <c r="G3" s="312"/>
      <c r="H3" s="312"/>
      <c r="I3" s="312"/>
      <c r="J3" s="312"/>
    </row>
    <row r="4" spans="1:20" ht="6" customHeight="1" x14ac:dyDescent="0.2">
      <c r="B4" s="41"/>
      <c r="C4" s="41"/>
      <c r="D4" s="41"/>
      <c r="E4" s="42"/>
      <c r="F4" s="43"/>
      <c r="G4" s="43"/>
      <c r="H4" s="43"/>
      <c r="I4" s="43"/>
      <c r="J4" s="43"/>
    </row>
    <row r="5" spans="1:20" s="11" customFormat="1" ht="39" customHeight="1" x14ac:dyDescent="0.2">
      <c r="B5" s="100"/>
      <c r="C5" s="101">
        <v>2011</v>
      </c>
      <c r="D5" s="101">
        <v>2012</v>
      </c>
      <c r="E5" s="101">
        <v>2013</v>
      </c>
      <c r="F5" s="101">
        <v>2014</v>
      </c>
      <c r="G5" s="102">
        <v>2015</v>
      </c>
      <c r="H5" s="103" t="s">
        <v>387</v>
      </c>
      <c r="I5" s="103" t="s">
        <v>214</v>
      </c>
      <c r="J5" s="103" t="s">
        <v>593</v>
      </c>
    </row>
    <row r="6" spans="1:20" ht="15" customHeight="1" x14ac:dyDescent="0.2">
      <c r="B6" s="20" t="s">
        <v>76</v>
      </c>
      <c r="C6" s="98">
        <v>88.142292490118578</v>
      </c>
      <c r="D6" s="98">
        <v>85.380116959064324</v>
      </c>
      <c r="E6" s="98">
        <v>87.082405345211583</v>
      </c>
      <c r="F6" s="98">
        <v>87.848101265822791</v>
      </c>
      <c r="G6" s="98">
        <v>87.155963302752298</v>
      </c>
      <c r="H6" s="192">
        <f t="shared" ref="H6:H21" si="0">IFERROR(E6/D6-1,"-")</f>
        <v>1.9937761235012452E-2</v>
      </c>
      <c r="I6" s="192">
        <f t="shared" ref="I6:I21" si="1">IFERROR(F6/E6-1,"-")</f>
        <v>8.7927741267117554E-3</v>
      </c>
      <c r="J6" s="192">
        <f t="shared" ref="J6:J21" si="2">IFERROR(G6/F6-1,"-")</f>
        <v>-7.8788039023874878E-3</v>
      </c>
      <c r="K6" s="194"/>
      <c r="M6" s="20"/>
      <c r="N6" s="20"/>
      <c r="O6" s="20"/>
      <c r="P6" s="20"/>
      <c r="Q6" s="20"/>
      <c r="R6" s="20"/>
      <c r="S6" s="20"/>
      <c r="T6" s="21"/>
    </row>
    <row r="7" spans="1:20" ht="15" customHeight="1" x14ac:dyDescent="0.2">
      <c r="B7" s="20" t="s">
        <v>74</v>
      </c>
      <c r="C7" s="98">
        <v>83.358856559469118</v>
      </c>
      <c r="D7" s="98">
        <v>83.678756476683944</v>
      </c>
      <c r="E7" s="98">
        <v>87.033945464663333</v>
      </c>
      <c r="F7" s="98">
        <v>84.854245880861853</v>
      </c>
      <c r="G7" s="98">
        <v>87.149817295980512</v>
      </c>
      <c r="H7" s="192">
        <f t="shared" si="0"/>
        <v>4.0096066543654718E-2</v>
      </c>
      <c r="I7" s="192">
        <f t="shared" si="1"/>
        <v>-2.5044246496747191E-2</v>
      </c>
      <c r="J7" s="192">
        <f t="shared" si="2"/>
        <v>2.7053111972048072E-2</v>
      </c>
      <c r="K7" s="194"/>
      <c r="M7" s="20"/>
      <c r="N7" s="20"/>
      <c r="O7" s="20"/>
      <c r="P7" s="20"/>
      <c r="Q7" s="20"/>
      <c r="R7" s="20"/>
      <c r="S7" s="20"/>
      <c r="T7" s="21"/>
    </row>
    <row r="8" spans="1:20" ht="15" customHeight="1" x14ac:dyDescent="0.2">
      <c r="B8" s="20" t="s">
        <v>75</v>
      </c>
      <c r="C8" s="98">
        <v>82.375851996105155</v>
      </c>
      <c r="D8" s="98">
        <v>83.033033033033036</v>
      </c>
      <c r="E8" s="98">
        <v>86.902173913043484</v>
      </c>
      <c r="F8" s="98">
        <v>84.658040665434385</v>
      </c>
      <c r="G8" s="98">
        <v>87.081339712918663</v>
      </c>
      <c r="H8" s="192">
        <f t="shared" si="0"/>
        <v>4.6597609874990287E-2</v>
      </c>
      <c r="I8" s="192">
        <f t="shared" si="1"/>
        <v>-2.5823672142593734E-2</v>
      </c>
      <c r="J8" s="192">
        <f t="shared" si="2"/>
        <v>2.8624558617663665E-2</v>
      </c>
      <c r="K8" s="194"/>
      <c r="M8" s="20"/>
      <c r="N8" s="20"/>
      <c r="O8" s="20"/>
      <c r="P8" s="20"/>
      <c r="Q8" s="20"/>
      <c r="R8" s="20"/>
      <c r="S8" s="20"/>
      <c r="T8" s="21"/>
    </row>
    <row r="9" spans="1:20" ht="15" customHeight="1" x14ac:dyDescent="0.2">
      <c r="B9" s="20" t="s">
        <v>69</v>
      </c>
      <c r="C9" s="98">
        <v>81.619718309859152</v>
      </c>
      <c r="D9" s="98">
        <v>83.569405099150146</v>
      </c>
      <c r="E9" s="98">
        <v>84.515195369030394</v>
      </c>
      <c r="F9" s="98">
        <v>81.989247311827953</v>
      </c>
      <c r="G9" s="98">
        <v>82.753824756606392</v>
      </c>
      <c r="H9" s="192">
        <f t="shared" si="0"/>
        <v>1.1317422551448297E-2</v>
      </c>
      <c r="I9" s="192">
        <f t="shared" si="1"/>
        <v>-2.9887501841213804E-2</v>
      </c>
      <c r="J9" s="192">
        <f t="shared" si="2"/>
        <v>9.3253380150026821E-3</v>
      </c>
      <c r="K9" s="194"/>
      <c r="M9" s="20"/>
      <c r="N9" s="20"/>
      <c r="O9" s="20"/>
      <c r="P9" s="20"/>
      <c r="Q9" s="20"/>
      <c r="R9" s="20"/>
      <c r="S9" s="20"/>
      <c r="T9" s="21"/>
    </row>
    <row r="10" spans="1:20" ht="15" customHeight="1" x14ac:dyDescent="0.2">
      <c r="B10" s="20" t="s">
        <v>73</v>
      </c>
      <c r="C10" s="98">
        <v>80.926430517711168</v>
      </c>
      <c r="D10" s="98">
        <v>79.452054794520549</v>
      </c>
      <c r="E10" s="98">
        <v>81.360946745562131</v>
      </c>
      <c r="F10" s="98">
        <v>81.173594132029336</v>
      </c>
      <c r="G10" s="98">
        <v>81.900452488687776</v>
      </c>
      <c r="H10" s="192">
        <f t="shared" si="0"/>
        <v>2.4025709038971721E-2</v>
      </c>
      <c r="I10" s="192">
        <f t="shared" si="1"/>
        <v>-2.3027339408757674E-3</v>
      </c>
      <c r="J10" s="192">
        <f t="shared" si="2"/>
        <v>8.9543695142559887E-3</v>
      </c>
      <c r="K10" s="194"/>
      <c r="M10" s="20"/>
      <c r="N10" s="20"/>
      <c r="O10" s="20"/>
      <c r="P10" s="20"/>
      <c r="Q10" s="20"/>
      <c r="R10" s="20"/>
      <c r="S10" s="20"/>
      <c r="T10" s="21"/>
    </row>
    <row r="11" spans="1:20" ht="15" customHeight="1" x14ac:dyDescent="0.2">
      <c r="B11" s="20" t="s">
        <v>71</v>
      </c>
      <c r="C11" s="98">
        <v>76.223776223776227</v>
      </c>
      <c r="D11" s="98">
        <v>76.763485477178421</v>
      </c>
      <c r="E11" s="98">
        <v>79.910714285714292</v>
      </c>
      <c r="F11" s="98">
        <v>70.748299319727892</v>
      </c>
      <c r="G11" s="98">
        <v>79.378531073446325</v>
      </c>
      <c r="H11" s="192">
        <f t="shared" si="0"/>
        <v>4.0999034749034768E-2</v>
      </c>
      <c r="I11" s="192">
        <f t="shared" si="1"/>
        <v>-0.11465815376429911</v>
      </c>
      <c r="J11" s="192">
        <f t="shared" si="2"/>
        <v>0.12198500651890476</v>
      </c>
      <c r="K11" s="194"/>
      <c r="M11" s="20"/>
      <c r="N11" s="20"/>
      <c r="O11" s="20"/>
      <c r="P11" s="20"/>
      <c r="Q11" s="20"/>
      <c r="R11" s="20"/>
      <c r="S11" s="20"/>
      <c r="T11" s="21"/>
    </row>
    <row r="12" spans="1:20" ht="15" customHeight="1" x14ac:dyDescent="0.2">
      <c r="B12" s="20" t="s">
        <v>72</v>
      </c>
      <c r="C12" s="98">
        <v>70.491803278688522</v>
      </c>
      <c r="D12" s="98">
        <v>71.428571428571431</v>
      </c>
      <c r="E12" s="98">
        <v>77.073170731707322</v>
      </c>
      <c r="F12" s="98">
        <v>73.05936073059361</v>
      </c>
      <c r="G12" s="98">
        <v>72.558139534883722</v>
      </c>
      <c r="H12" s="192">
        <f t="shared" si="0"/>
        <v>7.9024390243902509E-2</v>
      </c>
      <c r="I12" s="192">
        <f t="shared" si="1"/>
        <v>-5.2077914571412087E-2</v>
      </c>
      <c r="J12" s="192">
        <f t="shared" si="2"/>
        <v>-6.8604651162791352E-3</v>
      </c>
      <c r="K12" s="194"/>
      <c r="M12" s="20"/>
      <c r="N12" s="20"/>
      <c r="O12" s="20"/>
      <c r="P12" s="20"/>
      <c r="Q12" s="20"/>
      <c r="R12" s="20"/>
      <c r="S12" s="20"/>
      <c r="T12" s="21"/>
    </row>
    <row r="13" spans="1:20" ht="15" customHeight="1" x14ac:dyDescent="0.2">
      <c r="B13" s="20" t="s">
        <v>67</v>
      </c>
      <c r="C13" s="98">
        <v>58.469945355191257</v>
      </c>
      <c r="D13" s="98">
        <v>56.72043010752688</v>
      </c>
      <c r="E13" s="98">
        <v>66.400000000000006</v>
      </c>
      <c r="F13" s="98">
        <v>60.365853658536587</v>
      </c>
      <c r="G13" s="98">
        <v>58.591549295774648</v>
      </c>
      <c r="H13" s="192">
        <f t="shared" si="0"/>
        <v>0.17065402843601918</v>
      </c>
      <c r="I13" s="192">
        <f t="shared" si="1"/>
        <v>-9.0875697913605724E-2</v>
      </c>
      <c r="J13" s="192">
        <f t="shared" si="2"/>
        <v>-2.9392516716460371E-2</v>
      </c>
      <c r="K13" s="194"/>
      <c r="M13" s="20"/>
      <c r="N13" s="20"/>
      <c r="O13" s="20"/>
      <c r="P13" s="20"/>
      <c r="Q13" s="20"/>
      <c r="R13" s="20"/>
      <c r="S13" s="20"/>
      <c r="T13" s="21"/>
    </row>
    <row r="14" spans="1:20" ht="15" customHeight="1" x14ac:dyDescent="0.2">
      <c r="B14" s="20" t="s">
        <v>70</v>
      </c>
      <c r="C14" s="98">
        <v>55.727272727272727</v>
      </c>
      <c r="D14" s="98">
        <v>57.072727272727271</v>
      </c>
      <c r="E14" s="98">
        <v>59.145454545454548</v>
      </c>
      <c r="F14" s="98">
        <v>56.663636363636364</v>
      </c>
      <c r="G14" s="98">
        <v>56.881818181818176</v>
      </c>
      <c r="H14" s="192">
        <f t="shared" si="0"/>
        <v>3.631729850270804E-2</v>
      </c>
      <c r="I14" s="192">
        <f t="shared" si="1"/>
        <v>-4.1961266523209417E-2</v>
      </c>
      <c r="J14" s="192">
        <f t="shared" si="2"/>
        <v>3.8504732873414493E-3</v>
      </c>
      <c r="K14" s="194"/>
      <c r="M14" s="20"/>
      <c r="N14" s="20"/>
      <c r="O14" s="20"/>
      <c r="P14" s="20"/>
      <c r="Q14" s="20"/>
      <c r="R14" s="20"/>
      <c r="S14" s="20"/>
      <c r="T14" s="21"/>
    </row>
    <row r="15" spans="1:20" ht="15" customHeight="1" x14ac:dyDescent="0.2">
      <c r="B15" s="20" t="s">
        <v>63</v>
      </c>
      <c r="C15" s="98">
        <v>57.510729613733908</v>
      </c>
      <c r="D15" s="98">
        <v>53.539823008849559</v>
      </c>
      <c r="E15" s="98">
        <v>60</v>
      </c>
      <c r="F15" s="98">
        <v>55.665024630541872</v>
      </c>
      <c r="G15" s="98">
        <v>56.016597510373444</v>
      </c>
      <c r="H15" s="192">
        <f t="shared" si="0"/>
        <v>0.1206611570247933</v>
      </c>
      <c r="I15" s="192">
        <f t="shared" si="1"/>
        <v>-7.2249589490968824E-2</v>
      </c>
      <c r="J15" s="192">
        <f t="shared" si="2"/>
        <v>6.3158667792750922E-3</v>
      </c>
      <c r="K15" s="194"/>
      <c r="M15" s="20"/>
      <c r="N15" s="20"/>
      <c r="O15" s="20"/>
      <c r="P15" s="20"/>
      <c r="Q15" s="20"/>
      <c r="R15" s="20"/>
      <c r="S15" s="20"/>
      <c r="T15" s="21"/>
    </row>
    <row r="16" spans="1:20" ht="15" customHeight="1" x14ac:dyDescent="0.2">
      <c r="B16" s="20" t="s">
        <v>64</v>
      </c>
      <c r="C16" s="98">
        <v>53.915662650602407</v>
      </c>
      <c r="D16" s="98">
        <v>61.111111111111114</v>
      </c>
      <c r="E16" s="98">
        <v>55.39568345323741</v>
      </c>
      <c r="F16" s="98">
        <v>59.090909090909093</v>
      </c>
      <c r="G16" s="98">
        <v>54.216867469879517</v>
      </c>
      <c r="H16" s="192">
        <f t="shared" si="0"/>
        <v>-9.3525179856115193E-2</v>
      </c>
      <c r="I16" s="192">
        <f t="shared" si="1"/>
        <v>6.6706021251475844E-2</v>
      </c>
      <c r="J16" s="192">
        <f t="shared" si="2"/>
        <v>-8.2483781278962054E-2</v>
      </c>
      <c r="K16" s="194"/>
      <c r="M16" s="20"/>
      <c r="N16" s="20"/>
      <c r="O16" s="20"/>
      <c r="P16" s="20"/>
      <c r="Q16" s="20"/>
      <c r="R16" s="20"/>
      <c r="S16" s="20"/>
      <c r="T16" s="21"/>
    </row>
    <row r="17" spans="2:20" ht="15" customHeight="1" x14ac:dyDescent="0.2">
      <c r="B17" s="20" t="s">
        <v>65</v>
      </c>
      <c r="C17" s="98">
        <v>54.037267080745345</v>
      </c>
      <c r="D17" s="98">
        <v>53.665689149560116</v>
      </c>
      <c r="E17" s="98">
        <v>57.547169811320757</v>
      </c>
      <c r="F17" s="98">
        <v>51.02639296187683</v>
      </c>
      <c r="G17" s="98">
        <v>51.977401129943502</v>
      </c>
      <c r="H17" s="192">
        <f t="shared" si="0"/>
        <v>7.2327044025157328E-2</v>
      </c>
      <c r="I17" s="192">
        <f t="shared" si="1"/>
        <v>-0.11331186000673055</v>
      </c>
      <c r="J17" s="192">
        <f t="shared" si="2"/>
        <v>1.8637573868433011E-2</v>
      </c>
      <c r="K17" s="194"/>
      <c r="M17" s="20"/>
      <c r="N17" s="20"/>
      <c r="O17" s="20"/>
      <c r="P17" s="20"/>
      <c r="Q17" s="20"/>
      <c r="R17" s="20"/>
      <c r="S17" s="20"/>
      <c r="T17" s="21"/>
    </row>
    <row r="18" spans="2:20" ht="15" customHeight="1" x14ac:dyDescent="0.2">
      <c r="B18" s="20" t="s">
        <v>61</v>
      </c>
      <c r="C18" s="98">
        <v>44.915254237288138</v>
      </c>
      <c r="D18" s="98">
        <v>41.463414634146339</v>
      </c>
      <c r="E18" s="98">
        <v>41.592920353982301</v>
      </c>
      <c r="F18" s="98">
        <v>41.176470588235297</v>
      </c>
      <c r="G18" s="98">
        <v>44.827586206896555</v>
      </c>
      <c r="H18" s="192">
        <f t="shared" si="0"/>
        <v>3.123373243102634E-3</v>
      </c>
      <c r="I18" s="192">
        <f t="shared" si="1"/>
        <v>-1.0012515644555631E-2</v>
      </c>
      <c r="J18" s="192">
        <f t="shared" si="2"/>
        <v>8.866995073891637E-2</v>
      </c>
      <c r="K18" s="194"/>
      <c r="M18" s="20"/>
      <c r="N18" s="20"/>
      <c r="O18" s="20"/>
      <c r="P18" s="20"/>
      <c r="Q18" s="20"/>
      <c r="R18" s="20"/>
      <c r="S18" s="20"/>
      <c r="T18" s="21"/>
    </row>
    <row r="19" spans="2:20" ht="15" customHeight="1" x14ac:dyDescent="0.2">
      <c r="B19" s="20" t="s">
        <v>62</v>
      </c>
      <c r="C19" s="98">
        <v>42.307692307692307</v>
      </c>
      <c r="D19" s="98">
        <v>41.078838174273862</v>
      </c>
      <c r="E19" s="98">
        <v>41.549295774647888</v>
      </c>
      <c r="F19" s="98">
        <v>38.129496402877699</v>
      </c>
      <c r="G19" s="98">
        <v>40.707964601769916</v>
      </c>
      <c r="H19" s="192">
        <f t="shared" si="0"/>
        <v>1.1452553706074786E-2</v>
      </c>
      <c r="I19" s="192">
        <f t="shared" si="1"/>
        <v>-8.2307035727350319E-2</v>
      </c>
      <c r="J19" s="192">
        <f t="shared" si="2"/>
        <v>6.7623977291701554E-2</v>
      </c>
      <c r="K19" s="194"/>
      <c r="M19" s="20"/>
      <c r="N19" s="20"/>
      <c r="O19" s="20"/>
      <c r="P19" s="20"/>
      <c r="Q19" s="20"/>
      <c r="R19" s="20"/>
      <c r="S19" s="20"/>
      <c r="T19" s="21"/>
    </row>
    <row r="20" spans="2:20" ht="15" customHeight="1" x14ac:dyDescent="0.2">
      <c r="B20" s="20" t="s">
        <v>68</v>
      </c>
      <c r="C20" s="98">
        <v>32.596685082872931</v>
      </c>
      <c r="D20" s="98">
        <v>34.730538922155688</v>
      </c>
      <c r="E20" s="98">
        <v>34.705882352941174</v>
      </c>
      <c r="F20" s="98">
        <v>34.545454545454547</v>
      </c>
      <c r="G20" s="98">
        <v>39.634146341463413</v>
      </c>
      <c r="H20" s="192">
        <f t="shared" si="0"/>
        <v>-7.0993914807304659E-4</v>
      </c>
      <c r="I20" s="192">
        <f t="shared" si="1"/>
        <v>-4.6224961479197635E-3</v>
      </c>
      <c r="J20" s="192">
        <f t="shared" si="2"/>
        <v>0.14730423620025657</v>
      </c>
      <c r="K20" s="194"/>
      <c r="M20" s="20"/>
      <c r="N20" s="20"/>
      <c r="O20" s="20"/>
      <c r="P20" s="20"/>
      <c r="Q20" s="20"/>
      <c r="R20" s="20"/>
      <c r="S20" s="20"/>
      <c r="T20" s="21"/>
    </row>
    <row r="21" spans="2:20" ht="15" customHeight="1" x14ac:dyDescent="0.2">
      <c r="B21" s="20" t="s">
        <v>66</v>
      </c>
      <c r="C21" s="98">
        <v>25.804828973843058</v>
      </c>
      <c r="D21" s="98">
        <v>28.289304949987176</v>
      </c>
      <c r="E21" s="98">
        <v>31.115608398684543</v>
      </c>
      <c r="F21" s="98">
        <v>29.763663220088628</v>
      </c>
      <c r="G21" s="98">
        <v>29.168657429526995</v>
      </c>
      <c r="H21" s="192">
        <f t="shared" si="0"/>
        <v>9.9907136414062014E-2</v>
      </c>
      <c r="I21" s="192">
        <f t="shared" si="1"/>
        <v>-4.3449099926745172E-2</v>
      </c>
      <c r="J21" s="192">
        <f t="shared" si="2"/>
        <v>-1.9991013409936698E-2</v>
      </c>
      <c r="K21" s="194"/>
      <c r="M21" s="20"/>
      <c r="N21" s="20"/>
      <c r="O21" s="20"/>
      <c r="P21" s="20"/>
      <c r="Q21" s="20"/>
      <c r="R21" s="20"/>
      <c r="S21" s="20"/>
      <c r="T21" s="21"/>
    </row>
    <row r="22" spans="2:20" ht="6" customHeight="1" x14ac:dyDescent="0.2">
      <c r="B22" s="21"/>
      <c r="C22" s="21"/>
      <c r="D22" s="21"/>
      <c r="E22" s="25"/>
      <c r="F22" s="27"/>
      <c r="G22" s="27"/>
      <c r="H22" s="27"/>
      <c r="I22" s="27"/>
      <c r="J22" s="27"/>
    </row>
    <row r="23" spans="2:20" ht="80.25" customHeight="1" x14ac:dyDescent="0.2">
      <c r="B23" s="311" t="s">
        <v>340</v>
      </c>
      <c r="C23" s="311"/>
      <c r="D23" s="311"/>
      <c r="E23" s="311"/>
      <c r="F23" s="311"/>
      <c r="G23" s="311"/>
      <c r="H23" s="311"/>
      <c r="I23" s="311"/>
      <c r="J23" s="311"/>
    </row>
    <row r="24" spans="2:20" ht="39.75" customHeight="1" x14ac:dyDescent="0.2">
      <c r="B24" s="124"/>
      <c r="C24" s="124"/>
      <c r="D24" s="124"/>
      <c r="E24" s="124"/>
      <c r="F24" s="124"/>
      <c r="G24" s="124"/>
      <c r="H24" s="124"/>
      <c r="I24" s="124"/>
      <c r="J24" s="124"/>
      <c r="K24" s="124"/>
      <c r="L24" s="124"/>
      <c r="M24" s="124"/>
      <c r="N24" s="124"/>
      <c r="O24" s="124"/>
      <c r="P24" s="124"/>
    </row>
    <row r="25" spans="2:20" ht="79.5" customHeight="1" thickBot="1" x14ac:dyDescent="0.4">
      <c r="B25" s="312" t="str">
        <f>CONCATENATE("Visitas a lugares de interés turístico durante su estancia en Tenerife según mercado 
(% turistas)")</f>
        <v>Visitas a lugares de interés turístico durante su estancia en Tenerife según mercado 
(% turistas)</v>
      </c>
      <c r="C25" s="312"/>
      <c r="D25" s="312"/>
      <c r="H25" s="312" t="str">
        <f>CONCATENATE("Visitas a lugares de interés turístico durante su estancia en Tenerife según mercado 
(% turistas)")</f>
        <v>Visitas a lugares de interés turístico durante su estancia en Tenerife según mercado 
(% turistas)</v>
      </c>
      <c r="I25" s="312"/>
      <c r="J25" s="312"/>
      <c r="K25" s="312"/>
    </row>
    <row r="26" spans="2:20" ht="6" customHeight="1" x14ac:dyDescent="0.2">
      <c r="B26" s="41"/>
      <c r="C26" s="42"/>
      <c r="D26" s="42"/>
      <c r="H26" s="41"/>
      <c r="I26" s="42"/>
      <c r="J26" s="42"/>
      <c r="K26" s="42"/>
    </row>
    <row r="27" spans="2:20" s="11" customFormat="1" ht="31.5" customHeight="1" x14ac:dyDescent="0.2">
      <c r="B27" s="100"/>
      <c r="C27" s="104">
        <v>2009</v>
      </c>
      <c r="D27" s="104">
        <v>2010</v>
      </c>
      <c r="H27" s="100"/>
      <c r="I27" s="104">
        <v>2007</v>
      </c>
      <c r="J27" s="104">
        <v>2008</v>
      </c>
      <c r="K27" s="103" t="s">
        <v>108</v>
      </c>
    </row>
    <row r="28" spans="2:20" ht="15" customHeight="1" x14ac:dyDescent="0.2">
      <c r="B28" s="20" t="s">
        <v>69</v>
      </c>
      <c r="C28" s="98">
        <v>78.820960698689959</v>
      </c>
      <c r="D28" s="98">
        <v>78.359264497878357</v>
      </c>
      <c r="H28" s="20" t="s">
        <v>69</v>
      </c>
      <c r="I28" s="98">
        <v>78.562577447335812</v>
      </c>
      <c r="J28" s="98">
        <v>78.972935461485079</v>
      </c>
      <c r="K28" s="193">
        <f t="shared" ref="K28:K43" si="3">IFERROR(J28/I28-1,"-")</f>
        <v>5.2233267731618405E-3</v>
      </c>
      <c r="L28" s="20"/>
      <c r="M28" s="20"/>
      <c r="N28" s="20"/>
      <c r="O28" s="20"/>
    </row>
    <row r="29" spans="2:20" ht="15" customHeight="1" x14ac:dyDescent="0.2">
      <c r="B29" s="20" t="s">
        <v>72</v>
      </c>
      <c r="C29" s="98">
        <v>76.282051282051285</v>
      </c>
      <c r="D29" s="98">
        <v>67.088607594936704</v>
      </c>
      <c r="H29" s="20" t="s">
        <v>72</v>
      </c>
      <c r="I29" s="98">
        <v>75.641025641025678</v>
      </c>
      <c r="J29" s="98">
        <v>78.571428571428569</v>
      </c>
      <c r="K29" s="193">
        <f t="shared" si="3"/>
        <v>3.8740920096851816E-2</v>
      </c>
      <c r="L29" s="20"/>
      <c r="M29" s="20"/>
      <c r="N29" s="20"/>
      <c r="O29" s="20"/>
    </row>
    <row r="30" spans="2:20" ht="15" customHeight="1" x14ac:dyDescent="0.2">
      <c r="B30" s="20" t="s">
        <v>73</v>
      </c>
      <c r="C30" s="98">
        <v>77.254901960784309</v>
      </c>
      <c r="D30" s="98">
        <v>77.30263157894737</v>
      </c>
      <c r="H30" s="20" t="s">
        <v>73</v>
      </c>
      <c r="I30" s="98">
        <v>79.352226720647792</v>
      </c>
      <c r="J30" s="98">
        <v>75.708502024291505</v>
      </c>
      <c r="K30" s="193">
        <f t="shared" si="3"/>
        <v>-4.5918367346938882E-2</v>
      </c>
      <c r="L30" s="20"/>
      <c r="M30" s="20"/>
      <c r="N30" s="20"/>
      <c r="O30" s="20"/>
    </row>
    <row r="31" spans="2:20" ht="15" customHeight="1" x14ac:dyDescent="0.2">
      <c r="B31" s="20" t="s">
        <v>74</v>
      </c>
      <c r="C31" s="98">
        <v>81.036610448375157</v>
      </c>
      <c r="D31" s="98">
        <v>82.941903584672431</v>
      </c>
      <c r="H31" s="20" t="s">
        <v>74</v>
      </c>
      <c r="I31" s="98" t="s">
        <v>208</v>
      </c>
      <c r="J31" s="98">
        <v>84.025695931477514</v>
      </c>
      <c r="K31" s="193" t="str">
        <f t="shared" si="3"/>
        <v>-</v>
      </c>
      <c r="L31" s="20"/>
      <c r="M31" s="20"/>
      <c r="N31" s="20"/>
      <c r="O31" s="20"/>
    </row>
    <row r="32" spans="2:20" ht="15" customHeight="1" x14ac:dyDescent="0.2">
      <c r="B32" s="20" t="s">
        <v>75</v>
      </c>
      <c r="C32" s="98">
        <v>79.437812860993461</v>
      </c>
      <c r="D32" s="98">
        <v>81.500392772977222</v>
      </c>
      <c r="H32" s="20" t="s">
        <v>75</v>
      </c>
      <c r="I32" s="98">
        <v>78.915135608048942</v>
      </c>
      <c r="J32" s="98">
        <v>82.62779552715655</v>
      </c>
      <c r="K32" s="193">
        <f t="shared" si="3"/>
        <v>4.7046233786474545E-2</v>
      </c>
      <c r="L32" s="20"/>
      <c r="M32" s="20"/>
      <c r="N32" s="20"/>
      <c r="O32" s="20"/>
    </row>
    <row r="33" spans="1:21" ht="15" customHeight="1" x14ac:dyDescent="0.2">
      <c r="B33" s="20" t="s">
        <v>67</v>
      </c>
      <c r="C33" s="98">
        <v>56.349206349206348</v>
      </c>
      <c r="D33" s="98">
        <v>60.582010582010582</v>
      </c>
      <c r="H33" s="20" t="s">
        <v>67</v>
      </c>
      <c r="I33" s="98">
        <v>62.209302325581397</v>
      </c>
      <c r="J33" s="98">
        <v>59.00277008310249</v>
      </c>
      <c r="K33" s="193">
        <f t="shared" si="3"/>
        <v>-5.1544256608072159E-2</v>
      </c>
      <c r="L33" s="20"/>
      <c r="M33" s="20"/>
      <c r="N33" s="20"/>
      <c r="O33" s="20"/>
    </row>
    <row r="34" spans="1:21" ht="15" customHeight="1" x14ac:dyDescent="0.2">
      <c r="B34" s="20" t="s">
        <v>64</v>
      </c>
      <c r="C34" s="98">
        <v>52.583586626139819</v>
      </c>
      <c r="D34" s="98">
        <v>50.184501845018453</v>
      </c>
      <c r="H34" s="20" t="s">
        <v>64</v>
      </c>
      <c r="I34" s="98">
        <v>58.031088082901604</v>
      </c>
      <c r="J34" s="98">
        <v>50.902527075812273</v>
      </c>
      <c r="K34" s="193">
        <f t="shared" si="3"/>
        <v>-0.12284038164002142</v>
      </c>
      <c r="L34" s="20"/>
      <c r="M34" s="20"/>
      <c r="N34" s="20"/>
      <c r="O34" s="20"/>
    </row>
    <row r="35" spans="1:21" ht="15" customHeight="1" x14ac:dyDescent="0.2">
      <c r="B35" s="20" t="s">
        <v>71</v>
      </c>
      <c r="C35" s="98">
        <v>75.438596491228068</v>
      </c>
      <c r="D35" s="98">
        <v>63.636363636363633</v>
      </c>
      <c r="H35" s="20" t="s">
        <v>71</v>
      </c>
      <c r="I35" s="98">
        <v>69.387755102040799</v>
      </c>
      <c r="J35" s="98">
        <v>70.403587443946194</v>
      </c>
      <c r="K35" s="193">
        <f t="shared" si="3"/>
        <v>1.46399366921659E-2</v>
      </c>
      <c r="L35" s="20"/>
      <c r="M35" s="20"/>
      <c r="N35" s="20"/>
      <c r="O35" s="20"/>
    </row>
    <row r="36" spans="1:21" ht="15" customHeight="1" x14ac:dyDescent="0.2">
      <c r="B36" s="20" t="s">
        <v>76</v>
      </c>
      <c r="C36" s="98">
        <v>80.769230769230774</v>
      </c>
      <c r="D36" s="98">
        <v>79.55801104972376</v>
      </c>
      <c r="H36" s="20" t="s">
        <v>76</v>
      </c>
      <c r="I36" s="98">
        <v>78.378378378378372</v>
      </c>
      <c r="J36" s="98">
        <v>80.188679245283012</v>
      </c>
      <c r="K36" s="193">
        <f t="shared" si="3"/>
        <v>2.3096942094990247E-2</v>
      </c>
      <c r="L36" s="20"/>
      <c r="M36" s="20"/>
      <c r="N36" s="20"/>
      <c r="O36" s="20"/>
    </row>
    <row r="37" spans="1:21" ht="15" customHeight="1" x14ac:dyDescent="0.2">
      <c r="B37" s="20" t="s">
        <v>63</v>
      </c>
      <c r="C37" s="98">
        <v>52.249134948096888</v>
      </c>
      <c r="D37" s="98">
        <v>48.148148148148145</v>
      </c>
      <c r="H37" s="20" t="s">
        <v>63</v>
      </c>
      <c r="I37" s="98">
        <v>62.271062271062277</v>
      </c>
      <c r="J37" s="98">
        <v>57.192982456140349</v>
      </c>
      <c r="K37" s="193">
        <f t="shared" si="3"/>
        <v>-8.154798761609916E-2</v>
      </c>
      <c r="L37" s="20"/>
      <c r="M37" s="20"/>
      <c r="N37" s="20"/>
      <c r="O37" s="20"/>
    </row>
    <row r="38" spans="1:21" ht="15" customHeight="1" x14ac:dyDescent="0.2">
      <c r="B38" s="20" t="s">
        <v>70</v>
      </c>
      <c r="C38" s="98">
        <v>54.954545454545453</v>
      </c>
      <c r="D38" s="98">
        <v>54.772727272727273</v>
      </c>
      <c r="H38" s="20" t="s">
        <v>70</v>
      </c>
      <c r="I38" s="98">
        <v>55.227272727272805</v>
      </c>
      <c r="J38" s="98">
        <v>56.554545454545455</v>
      </c>
      <c r="K38" s="193">
        <f t="shared" si="3"/>
        <v>2.4032921810698049E-2</v>
      </c>
      <c r="L38" s="20"/>
      <c r="M38" s="20"/>
      <c r="N38" s="20"/>
      <c r="O38" s="20"/>
    </row>
    <row r="39" spans="1:21" ht="15" customHeight="1" x14ac:dyDescent="0.2">
      <c r="B39" s="20" t="s">
        <v>65</v>
      </c>
      <c r="C39" s="98">
        <v>48.580441640378552</v>
      </c>
      <c r="D39" s="98">
        <v>51.257861635220124</v>
      </c>
      <c r="H39" s="20" t="s">
        <v>65</v>
      </c>
      <c r="I39" s="98">
        <v>55.555555555555493</v>
      </c>
      <c r="J39" s="98">
        <v>51.612903225806448</v>
      </c>
      <c r="K39" s="193">
        <f t="shared" si="3"/>
        <v>-7.0967741935482831E-2</v>
      </c>
      <c r="L39" s="20"/>
      <c r="M39" s="20"/>
      <c r="N39" s="20"/>
      <c r="O39" s="20"/>
    </row>
    <row r="40" spans="1:21" ht="15" customHeight="1" x14ac:dyDescent="0.2">
      <c r="B40" s="20" t="s">
        <v>68</v>
      </c>
      <c r="C40" s="98">
        <v>34.838709677419352</v>
      </c>
      <c r="D40" s="98">
        <v>29.069767441860463</v>
      </c>
      <c r="H40" s="20" t="s">
        <v>68</v>
      </c>
      <c r="I40" s="98">
        <v>36.486486486486498</v>
      </c>
      <c r="J40" s="98">
        <v>37.967914438502675</v>
      </c>
      <c r="K40" s="193">
        <f t="shared" si="3"/>
        <v>4.0602099425628424E-2</v>
      </c>
      <c r="L40" s="20"/>
      <c r="M40" s="20"/>
      <c r="N40" s="20"/>
      <c r="O40" s="20"/>
    </row>
    <row r="41" spans="1:21" ht="15" customHeight="1" x14ac:dyDescent="0.2">
      <c r="B41" s="20" t="s">
        <v>62</v>
      </c>
      <c r="C41" s="98">
        <v>36.44859813084112</v>
      </c>
      <c r="D41" s="98">
        <v>41.477272727272727</v>
      </c>
      <c r="H41" s="20" t="s">
        <v>62</v>
      </c>
      <c r="I41" s="98">
        <v>46.875</v>
      </c>
      <c r="J41" s="98">
        <v>39.647577092511014</v>
      </c>
      <c r="K41" s="193">
        <f t="shared" si="3"/>
        <v>-0.1541850220264317</v>
      </c>
      <c r="L41" s="20"/>
      <c r="M41" s="20"/>
      <c r="N41" s="20"/>
      <c r="O41" s="20"/>
    </row>
    <row r="42" spans="1:21" ht="15" customHeight="1" x14ac:dyDescent="0.2">
      <c r="B42" s="20" t="s">
        <v>61</v>
      </c>
      <c r="C42" s="98">
        <v>43.023255813953497</v>
      </c>
      <c r="D42" s="98">
        <v>40.345821325648416</v>
      </c>
      <c r="H42" s="20" t="s">
        <v>61</v>
      </c>
      <c r="I42" s="98">
        <v>42.281879194630797</v>
      </c>
      <c r="J42" s="98">
        <v>39.513677811550153</v>
      </c>
      <c r="K42" s="193">
        <f t="shared" si="3"/>
        <v>-6.5470159695081964E-2</v>
      </c>
      <c r="L42" s="20"/>
      <c r="M42" s="20"/>
      <c r="N42" s="20"/>
      <c r="O42" s="20"/>
    </row>
    <row r="43" spans="1:21" ht="15" customHeight="1" x14ac:dyDescent="0.2">
      <c r="B43" s="20" t="s">
        <v>66</v>
      </c>
      <c r="C43" s="98">
        <v>26.758370101219828</v>
      </c>
      <c r="D43" s="98">
        <v>26.438251086678598</v>
      </c>
      <c r="H43" s="20" t="s">
        <v>66</v>
      </c>
      <c r="I43" s="98">
        <v>29.096441947565502</v>
      </c>
      <c r="J43" s="98">
        <v>28.869430852433684</v>
      </c>
      <c r="K43" s="193">
        <f t="shared" si="3"/>
        <v>-7.8020225132995336E-3</v>
      </c>
      <c r="L43" s="20"/>
      <c r="M43" s="20"/>
      <c r="N43" s="20"/>
      <c r="O43" s="20"/>
    </row>
    <row r="44" spans="1:21" ht="6" customHeight="1" x14ac:dyDescent="0.2">
      <c r="B44" s="21"/>
      <c r="C44" s="98"/>
      <c r="D44" s="98"/>
      <c r="H44" s="21"/>
      <c r="I44" s="25"/>
      <c r="J44" s="25"/>
      <c r="K44" s="25"/>
      <c r="P44" s="124"/>
      <c r="Q44" s="124"/>
      <c r="R44" s="124"/>
      <c r="S44" s="124"/>
      <c r="T44" s="124"/>
      <c r="U44" s="124"/>
    </row>
    <row r="45" spans="1:21" ht="118.5" customHeight="1" x14ac:dyDescent="0.2">
      <c r="B45" s="311" t="s">
        <v>340</v>
      </c>
      <c r="C45" s="311"/>
      <c r="D45" s="311"/>
      <c r="H45" s="311" t="s">
        <v>340</v>
      </c>
      <c r="I45" s="311"/>
      <c r="J45" s="311"/>
      <c r="K45" s="311"/>
    </row>
    <row r="46" spans="1:21" ht="13.5" customHeight="1" x14ac:dyDescent="0.2">
      <c r="K46" s="124"/>
      <c r="L46" s="124"/>
      <c r="M46" s="124"/>
      <c r="N46" s="124"/>
      <c r="O46" s="124"/>
      <c r="P46" s="124"/>
      <c r="Q46" s="124"/>
      <c r="R46" s="124"/>
      <c r="S46" s="124"/>
      <c r="T46" s="124"/>
    </row>
    <row r="47" spans="1:21" x14ac:dyDescent="0.2">
      <c r="A47" s="44"/>
      <c r="B47" s="44"/>
      <c r="C47" s="44"/>
      <c r="D47" s="44"/>
      <c r="E47" s="44"/>
      <c r="F47" s="44"/>
      <c r="G47" s="44"/>
      <c r="H47" s="44"/>
      <c r="I47" s="44"/>
      <c r="J47" s="44"/>
      <c r="K47" s="44"/>
    </row>
    <row r="48" spans="1:21" x14ac:dyDescent="0.2">
      <c r="A48" s="44"/>
      <c r="B48" s="44"/>
      <c r="C48" s="44"/>
      <c r="D48" s="44"/>
      <c r="E48" s="44"/>
      <c r="F48" s="44"/>
      <c r="G48" s="44"/>
      <c r="H48" s="44"/>
      <c r="I48" s="44"/>
      <c r="J48" s="44"/>
      <c r="K48" s="44"/>
    </row>
    <row r="49" spans="1:11" x14ac:dyDescent="0.2">
      <c r="A49" s="44"/>
      <c r="B49" s="44"/>
      <c r="C49" s="44"/>
      <c r="D49" s="44"/>
      <c r="E49" s="44"/>
      <c r="F49" s="44"/>
      <c r="G49" s="44"/>
      <c r="H49" s="44"/>
      <c r="I49" s="44"/>
      <c r="J49" s="44"/>
      <c r="K49" s="44"/>
    </row>
    <row r="50" spans="1:11" x14ac:dyDescent="0.2">
      <c r="A50" s="44"/>
      <c r="B50" s="44"/>
      <c r="C50" s="44"/>
      <c r="D50" s="44"/>
      <c r="E50" s="44"/>
      <c r="F50" s="44"/>
      <c r="G50" s="44"/>
      <c r="H50" s="44"/>
      <c r="I50" s="44"/>
      <c r="J50" s="44"/>
      <c r="K50" s="44"/>
    </row>
    <row r="51" spans="1:11" x14ac:dyDescent="0.2">
      <c r="A51" s="44"/>
      <c r="B51" s="44"/>
      <c r="C51" s="44"/>
      <c r="D51" s="44"/>
      <c r="E51" s="44"/>
      <c r="F51" s="44"/>
      <c r="G51" s="44"/>
      <c r="H51" s="44"/>
      <c r="I51" s="44"/>
      <c r="J51" s="44"/>
      <c r="K51" s="44"/>
    </row>
    <row r="52" spans="1:11" x14ac:dyDescent="0.2">
      <c r="A52" s="44"/>
      <c r="B52" s="10"/>
      <c r="C52" s="10"/>
      <c r="D52" s="10"/>
      <c r="E52" s="10"/>
      <c r="F52" s="10"/>
      <c r="G52" s="10"/>
      <c r="H52" s="10"/>
      <c r="I52" s="10"/>
      <c r="J52" s="44"/>
      <c r="K52" s="44"/>
    </row>
    <row r="53" spans="1:11" x14ac:dyDescent="0.2">
      <c r="A53" s="44"/>
      <c r="B53" s="10"/>
      <c r="C53" s="10"/>
      <c r="D53" s="10"/>
      <c r="E53" s="10"/>
      <c r="F53" s="10"/>
      <c r="G53" s="10"/>
      <c r="H53" s="10"/>
      <c r="I53" s="10"/>
      <c r="J53" s="44"/>
      <c r="K53" s="44"/>
    </row>
    <row r="54" spans="1:11" x14ac:dyDescent="0.2">
      <c r="A54" s="44"/>
      <c r="B54" s="45"/>
      <c r="C54" s="45"/>
      <c r="D54" s="45"/>
      <c r="E54" s="45"/>
      <c r="F54" s="45"/>
      <c r="G54" s="45"/>
      <c r="H54" s="45"/>
      <c r="I54" s="57"/>
      <c r="J54" s="44"/>
      <c r="K54" s="44"/>
    </row>
    <row r="55" spans="1:11" x14ac:dyDescent="0.2">
      <c r="A55" s="44"/>
      <c r="B55" s="57"/>
      <c r="C55" s="57"/>
      <c r="D55" s="57"/>
      <c r="E55" s="57">
        <v>2014</v>
      </c>
      <c r="F55" s="57">
        <v>2015</v>
      </c>
      <c r="G55" s="57" t="s">
        <v>593</v>
      </c>
      <c r="H55" s="45"/>
      <c r="I55" s="57"/>
      <c r="J55" s="44"/>
      <c r="K55" s="44"/>
    </row>
    <row r="56" spans="1:11" x14ac:dyDescent="0.2">
      <c r="A56" s="44"/>
      <c r="B56" s="64" t="s">
        <v>76</v>
      </c>
      <c r="C56" s="64"/>
      <c r="D56" s="64"/>
      <c r="E56" s="157">
        <v>87.848101265822791</v>
      </c>
      <c r="F56" s="157">
        <v>87.155963302752298</v>
      </c>
      <c r="G56" s="139">
        <f t="shared" ref="G56:G71" si="4">IFERROR(F56/E56-1,"-")</f>
        <v>-7.8788039023874878E-3</v>
      </c>
      <c r="H56" s="45"/>
      <c r="I56" s="57"/>
      <c r="J56" s="44"/>
      <c r="K56" s="44"/>
    </row>
    <row r="57" spans="1:11" x14ac:dyDescent="0.2">
      <c r="A57" s="44"/>
      <c r="B57" s="64" t="s">
        <v>74</v>
      </c>
      <c r="C57" s="64"/>
      <c r="D57" s="64"/>
      <c r="E57" s="157">
        <v>84.854245880861853</v>
      </c>
      <c r="F57" s="157">
        <v>87.149817295980512</v>
      </c>
      <c r="G57" s="139">
        <f t="shared" si="4"/>
        <v>2.7053111972048072E-2</v>
      </c>
      <c r="H57" s="45"/>
      <c r="I57" s="57"/>
      <c r="J57" s="44"/>
      <c r="K57" s="44"/>
    </row>
    <row r="58" spans="1:11" x14ac:dyDescent="0.2">
      <c r="A58" s="44"/>
      <c r="B58" s="64" t="s">
        <v>75</v>
      </c>
      <c r="C58" s="64"/>
      <c r="D58" s="64"/>
      <c r="E58" s="157">
        <v>84.658040665434385</v>
      </c>
      <c r="F58" s="157">
        <v>87.081339712918663</v>
      </c>
      <c r="G58" s="139">
        <f t="shared" si="4"/>
        <v>2.8624558617663665E-2</v>
      </c>
      <c r="H58" s="45"/>
      <c r="I58" s="57"/>
      <c r="J58" s="44"/>
      <c r="K58" s="44"/>
    </row>
    <row r="59" spans="1:11" x14ac:dyDescent="0.2">
      <c r="A59" s="44"/>
      <c r="B59" s="64" t="s">
        <v>69</v>
      </c>
      <c r="C59" s="64"/>
      <c r="D59" s="64"/>
      <c r="E59" s="157">
        <v>81.989247311827953</v>
      </c>
      <c r="F59" s="157">
        <v>82.753824756606392</v>
      </c>
      <c r="G59" s="139">
        <f t="shared" si="4"/>
        <v>9.3253380150026821E-3</v>
      </c>
      <c r="H59" s="45"/>
      <c r="I59" s="57"/>
      <c r="J59" s="44"/>
      <c r="K59" s="44"/>
    </row>
    <row r="60" spans="1:11" x14ac:dyDescent="0.2">
      <c r="A60" s="44"/>
      <c r="B60" s="64" t="s">
        <v>73</v>
      </c>
      <c r="C60" s="64"/>
      <c r="D60" s="64"/>
      <c r="E60" s="157">
        <v>81.173594132029336</v>
      </c>
      <c r="F60" s="157">
        <v>81.900452488687776</v>
      </c>
      <c r="G60" s="139">
        <f t="shared" si="4"/>
        <v>8.9543695142559887E-3</v>
      </c>
      <c r="H60" s="45"/>
      <c r="I60" s="57"/>
      <c r="J60" s="44"/>
      <c r="K60" s="44"/>
    </row>
    <row r="61" spans="1:11" x14ac:dyDescent="0.2">
      <c r="A61" s="44"/>
      <c r="B61" s="64" t="s">
        <v>71</v>
      </c>
      <c r="C61" s="64"/>
      <c r="D61" s="64"/>
      <c r="E61" s="157">
        <v>70.748299319727892</v>
      </c>
      <c r="F61" s="157">
        <v>79.378531073446325</v>
      </c>
      <c r="G61" s="139">
        <f t="shared" si="4"/>
        <v>0.12198500651890476</v>
      </c>
      <c r="H61" s="45"/>
      <c r="I61" s="57"/>
      <c r="J61" s="44"/>
      <c r="K61" s="44"/>
    </row>
    <row r="62" spans="1:11" x14ac:dyDescent="0.2">
      <c r="A62" s="44"/>
      <c r="B62" s="64" t="s">
        <v>72</v>
      </c>
      <c r="C62" s="64"/>
      <c r="D62" s="64"/>
      <c r="E62" s="157">
        <v>73.05936073059361</v>
      </c>
      <c r="F62" s="157">
        <v>72.558139534883722</v>
      </c>
      <c r="G62" s="139">
        <f t="shared" si="4"/>
        <v>-6.8604651162791352E-3</v>
      </c>
      <c r="H62" s="45"/>
      <c r="I62" s="57"/>
      <c r="J62" s="44"/>
      <c r="K62" s="44"/>
    </row>
    <row r="63" spans="1:11" x14ac:dyDescent="0.2">
      <c r="A63" s="44"/>
      <c r="B63" s="64" t="s">
        <v>67</v>
      </c>
      <c r="C63" s="64"/>
      <c r="D63" s="64"/>
      <c r="E63" s="157">
        <v>60.365853658536587</v>
      </c>
      <c r="F63" s="157">
        <v>58.591549295774648</v>
      </c>
      <c r="G63" s="139">
        <f t="shared" si="4"/>
        <v>-2.9392516716460371E-2</v>
      </c>
      <c r="H63" s="45"/>
      <c r="I63" s="57"/>
      <c r="J63" s="44"/>
      <c r="K63" s="44"/>
    </row>
    <row r="64" spans="1:11" x14ac:dyDescent="0.2">
      <c r="A64" s="44"/>
      <c r="B64" s="64" t="s">
        <v>70</v>
      </c>
      <c r="C64" s="64"/>
      <c r="D64" s="64"/>
      <c r="E64" s="157">
        <v>56.663636363636364</v>
      </c>
      <c r="F64" s="157">
        <v>56.881818181818176</v>
      </c>
      <c r="G64" s="139">
        <f t="shared" si="4"/>
        <v>3.8504732873414493E-3</v>
      </c>
      <c r="H64" s="45"/>
      <c r="I64" s="57"/>
      <c r="J64" s="44"/>
      <c r="K64" s="44"/>
    </row>
    <row r="65" spans="1:11" x14ac:dyDescent="0.2">
      <c r="A65" s="44"/>
      <c r="B65" s="64" t="s">
        <v>63</v>
      </c>
      <c r="C65" s="64"/>
      <c r="D65" s="64"/>
      <c r="E65" s="157">
        <v>55.665024630541872</v>
      </c>
      <c r="F65" s="157">
        <v>56.016597510373444</v>
      </c>
      <c r="G65" s="139">
        <f t="shared" si="4"/>
        <v>6.3158667792750922E-3</v>
      </c>
      <c r="H65" s="45"/>
      <c r="I65" s="57"/>
      <c r="J65" s="44"/>
      <c r="K65" s="44"/>
    </row>
    <row r="66" spans="1:11" x14ac:dyDescent="0.2">
      <c r="A66" s="44"/>
      <c r="B66" s="64" t="s">
        <v>64</v>
      </c>
      <c r="C66" s="64"/>
      <c r="D66" s="64"/>
      <c r="E66" s="157">
        <v>59.090909090909093</v>
      </c>
      <c r="F66" s="157">
        <v>54.216867469879517</v>
      </c>
      <c r="G66" s="139">
        <f t="shared" si="4"/>
        <v>-8.2483781278962054E-2</v>
      </c>
      <c r="H66" s="45"/>
      <c r="I66" s="57"/>
      <c r="J66" s="44"/>
      <c r="K66" s="44"/>
    </row>
    <row r="67" spans="1:11" x14ac:dyDescent="0.2">
      <c r="A67" s="44"/>
      <c r="B67" s="64" t="s">
        <v>65</v>
      </c>
      <c r="C67" s="64"/>
      <c r="D67" s="64"/>
      <c r="E67" s="157">
        <v>51.02639296187683</v>
      </c>
      <c r="F67" s="157">
        <v>51.977401129943502</v>
      </c>
      <c r="G67" s="139">
        <f t="shared" si="4"/>
        <v>1.8637573868433011E-2</v>
      </c>
      <c r="H67" s="45"/>
      <c r="I67" s="57"/>
      <c r="J67" s="44"/>
      <c r="K67" s="44"/>
    </row>
    <row r="68" spans="1:11" x14ac:dyDescent="0.2">
      <c r="A68" s="44"/>
      <c r="B68" s="64" t="s">
        <v>61</v>
      </c>
      <c r="C68" s="64"/>
      <c r="D68" s="64"/>
      <c r="E68" s="157">
        <v>41.176470588235297</v>
      </c>
      <c r="F68" s="157">
        <v>44.827586206896555</v>
      </c>
      <c r="G68" s="139">
        <f t="shared" si="4"/>
        <v>8.866995073891637E-2</v>
      </c>
      <c r="H68" s="45"/>
      <c r="I68" s="57"/>
      <c r="J68" s="44"/>
      <c r="K68" s="44"/>
    </row>
    <row r="69" spans="1:11" x14ac:dyDescent="0.2">
      <c r="A69" s="44"/>
      <c r="B69" s="64" t="s">
        <v>62</v>
      </c>
      <c r="C69" s="64"/>
      <c r="D69" s="64"/>
      <c r="E69" s="157">
        <v>38.129496402877699</v>
      </c>
      <c r="F69" s="157">
        <v>40.707964601769916</v>
      </c>
      <c r="G69" s="139">
        <f t="shared" si="4"/>
        <v>6.7623977291701554E-2</v>
      </c>
      <c r="H69" s="45"/>
      <c r="I69" s="57"/>
      <c r="J69" s="44"/>
      <c r="K69" s="44"/>
    </row>
    <row r="70" spans="1:11" x14ac:dyDescent="0.2">
      <c r="A70" s="44"/>
      <c r="B70" s="64" t="s">
        <v>183</v>
      </c>
      <c r="C70" s="64"/>
      <c r="D70" s="64"/>
      <c r="E70" s="157">
        <v>34.545454545454547</v>
      </c>
      <c r="F70" s="157">
        <v>39.634146341463413</v>
      </c>
      <c r="G70" s="139">
        <f t="shared" si="4"/>
        <v>0.14730423620025657</v>
      </c>
      <c r="H70" s="45"/>
      <c r="I70" s="57"/>
      <c r="J70" s="44"/>
      <c r="K70" s="44"/>
    </row>
    <row r="71" spans="1:11" x14ac:dyDescent="0.2">
      <c r="A71" s="44"/>
      <c r="B71" s="64" t="s">
        <v>66</v>
      </c>
      <c r="C71" s="64"/>
      <c r="D71" s="64"/>
      <c r="E71" s="157">
        <v>29.763663220088628</v>
      </c>
      <c r="F71" s="157">
        <v>29.168657429526995</v>
      </c>
      <c r="G71" s="139">
        <f t="shared" si="4"/>
        <v>-1.9991013409936698E-2</v>
      </c>
      <c r="H71" s="45"/>
      <c r="I71" s="57"/>
      <c r="J71" s="44"/>
      <c r="K71" s="44"/>
    </row>
    <row r="72" spans="1:11" x14ac:dyDescent="0.2">
      <c r="A72" s="44"/>
      <c r="B72" s="57"/>
      <c r="C72" s="57"/>
      <c r="D72" s="57"/>
      <c r="E72" s="57"/>
      <c r="F72" s="57"/>
      <c r="G72" s="57"/>
      <c r="H72" s="57"/>
      <c r="I72" s="57"/>
      <c r="J72" s="44"/>
      <c r="K72" s="44"/>
    </row>
    <row r="73" spans="1:11" x14ac:dyDescent="0.2">
      <c r="A73" s="44"/>
      <c r="B73" s="57"/>
      <c r="C73" s="57"/>
      <c r="D73" s="57"/>
      <c r="E73" s="57"/>
      <c r="F73" s="57"/>
      <c r="G73" s="57"/>
      <c r="H73" s="57"/>
      <c r="I73" s="57"/>
      <c r="J73" s="44"/>
      <c r="K73" s="44"/>
    </row>
    <row r="74" spans="1:11" x14ac:dyDescent="0.2">
      <c r="A74" s="44"/>
      <c r="B74" s="10"/>
      <c r="C74" s="10"/>
      <c r="D74" s="10"/>
      <c r="E74" s="10"/>
      <c r="F74" s="10"/>
      <c r="G74" s="10"/>
      <c r="H74" s="10"/>
      <c r="I74" s="10"/>
      <c r="J74" s="44"/>
      <c r="K74" s="44"/>
    </row>
    <row r="75" spans="1:11" x14ac:dyDescent="0.2">
      <c r="A75" s="44"/>
      <c r="B75" s="44"/>
      <c r="C75" s="44"/>
      <c r="D75" s="44"/>
      <c r="E75" s="44"/>
      <c r="F75" s="44"/>
      <c r="G75" s="44"/>
      <c r="H75" s="44"/>
      <c r="I75" s="44"/>
      <c r="J75" s="44"/>
      <c r="K75" s="44"/>
    </row>
    <row r="76" spans="1:11" x14ac:dyDescent="0.2">
      <c r="A76" s="44"/>
      <c r="B76" s="44"/>
      <c r="C76" s="44"/>
      <c r="D76" s="44"/>
      <c r="E76" s="44"/>
      <c r="F76" s="44"/>
      <c r="G76" s="44"/>
      <c r="H76" s="44"/>
      <c r="I76" s="44"/>
      <c r="J76" s="44"/>
      <c r="K76" s="44"/>
    </row>
    <row r="77" spans="1:11" x14ac:dyDescent="0.2">
      <c r="A77" s="44"/>
      <c r="B77" s="44"/>
      <c r="C77" s="44"/>
      <c r="D77" s="44"/>
      <c r="E77" s="44"/>
      <c r="F77" s="44"/>
      <c r="G77" s="44"/>
      <c r="H77" s="44"/>
      <c r="I77" s="44"/>
      <c r="J77" s="44"/>
      <c r="K77" s="44"/>
    </row>
    <row r="78" spans="1:11" x14ac:dyDescent="0.2">
      <c r="A78" s="44"/>
      <c r="B78" s="44"/>
      <c r="C78" s="44"/>
      <c r="D78" s="44"/>
      <c r="E78" s="44"/>
      <c r="F78" s="44"/>
      <c r="G78" s="44"/>
      <c r="H78" s="44"/>
      <c r="I78" s="44"/>
      <c r="J78" s="44"/>
      <c r="K78" s="44"/>
    </row>
    <row r="79" spans="1:11" x14ac:dyDescent="0.2">
      <c r="A79" s="44"/>
      <c r="B79" s="44"/>
      <c r="C79" s="44"/>
      <c r="D79" s="44"/>
      <c r="E79" s="44"/>
      <c r="F79" s="44"/>
      <c r="G79" s="44"/>
      <c r="H79" s="44"/>
      <c r="I79" s="44"/>
      <c r="J79" s="44"/>
      <c r="K79" s="44"/>
    </row>
    <row r="106" spans="2:22" x14ac:dyDescent="0.2">
      <c r="B106" s="10"/>
      <c r="C106" s="10"/>
      <c r="D106" s="10"/>
      <c r="E106" s="10"/>
      <c r="F106" s="10"/>
      <c r="G106" s="10"/>
      <c r="H106" s="10"/>
      <c r="I106" s="10"/>
      <c r="J106" s="10"/>
      <c r="K106" s="10"/>
      <c r="L106" s="10"/>
      <c r="M106" s="10"/>
      <c r="N106" s="10"/>
      <c r="O106" s="10"/>
      <c r="P106" s="10"/>
      <c r="Q106" s="10"/>
      <c r="R106" s="10"/>
      <c r="S106" s="10"/>
      <c r="T106" s="10"/>
      <c r="U106" s="10"/>
      <c r="V106" s="10"/>
    </row>
    <row r="107" spans="2:22" x14ac:dyDescent="0.2">
      <c r="B107" s="10"/>
      <c r="C107" s="10"/>
      <c r="D107" s="10"/>
      <c r="E107" s="10"/>
      <c r="F107" s="10"/>
      <c r="G107" s="10"/>
      <c r="H107" s="10"/>
      <c r="I107" s="10"/>
      <c r="J107" s="10"/>
      <c r="K107" s="10"/>
      <c r="L107" s="10"/>
      <c r="M107" s="10"/>
      <c r="N107" s="10"/>
      <c r="O107" s="10"/>
      <c r="P107" s="10"/>
      <c r="Q107" s="10"/>
      <c r="R107" s="10"/>
      <c r="S107" s="10"/>
      <c r="T107" s="10"/>
      <c r="U107" s="10"/>
      <c r="V107" s="10"/>
    </row>
    <row r="108" spans="2:22" x14ac:dyDescent="0.2">
      <c r="B108" s="10"/>
      <c r="C108" s="10"/>
      <c r="D108" s="10"/>
      <c r="E108" s="10"/>
      <c r="F108" s="10"/>
      <c r="G108" s="10"/>
      <c r="H108" s="10"/>
      <c r="I108" s="10"/>
      <c r="J108" s="10"/>
      <c r="K108" s="10"/>
      <c r="L108" s="10"/>
      <c r="M108" s="10"/>
      <c r="N108" s="10"/>
      <c r="O108" s="10"/>
      <c r="P108" s="10"/>
      <c r="Q108" s="10"/>
      <c r="R108" s="10"/>
      <c r="S108" s="10"/>
      <c r="T108" s="10"/>
      <c r="U108" s="10"/>
      <c r="V108" s="10"/>
    </row>
    <row r="109" spans="2:22" x14ac:dyDescent="0.2">
      <c r="B109" s="10"/>
      <c r="C109" s="10"/>
      <c r="D109" s="10"/>
      <c r="E109" s="10"/>
      <c r="F109" s="10"/>
      <c r="G109" s="10"/>
      <c r="H109" s="10"/>
      <c r="I109" s="10"/>
      <c r="J109" s="10"/>
      <c r="K109" s="10"/>
      <c r="L109" s="10"/>
      <c r="M109" s="10"/>
      <c r="N109" s="10"/>
      <c r="O109" s="10"/>
      <c r="P109" s="10"/>
      <c r="Q109" s="10"/>
      <c r="R109" s="10"/>
      <c r="S109" s="10"/>
      <c r="T109" s="10"/>
      <c r="U109" s="10"/>
      <c r="V109" s="10"/>
    </row>
  </sheetData>
  <sortState ref="B55:G71">
    <sortCondition descending="1" ref="F55:F71"/>
  </sortState>
  <mergeCells count="6">
    <mergeCell ref="B25:D25"/>
    <mergeCell ref="H25:K25"/>
    <mergeCell ref="B45:D45"/>
    <mergeCell ref="H45:K45"/>
    <mergeCell ref="B3:J3"/>
    <mergeCell ref="B23:J23"/>
  </mergeCells>
  <conditionalFormatting sqref="B6:J21 H28:K43 B28:D43">
    <cfRule type="expression" dxfId="20"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0"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ED0DA802-10BF-4309-B376-EF803428044B}">
            <xm:f>$B6='[Plantilla Análisis de las Encuestas periodos 2016.xlsm]Edad (c)'!#REF!</xm:f>
            <x14:dxf>
              <font>
                <color theme="6"/>
              </font>
            </x14:dxf>
          </x14:cfRule>
          <xm:sqref>B6:J21 B28:B43 H28:H43</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pageSetUpPr fitToPage="1"/>
  </sheetPr>
  <dimension ref="A1:Z82"/>
  <sheetViews>
    <sheetView showGridLines="0" zoomScaleNormal="100" workbookViewId="0"/>
  </sheetViews>
  <sheetFormatPr baseColWidth="10" defaultColWidth="9.42578125" defaultRowHeight="12.75" x14ac:dyDescent="0.2"/>
  <cols>
    <col min="1" max="1" width="16.28515625" customWidth="1"/>
    <col min="2" max="2" width="29.7109375" customWidth="1"/>
    <col min="3" max="19" width="7.7109375" customWidth="1"/>
    <col min="20" max="20" width="10.85546875" bestFit="1" customWidth="1"/>
  </cols>
  <sheetData>
    <row r="1" spans="1:26" x14ac:dyDescent="0.2">
      <c r="A1" s="10"/>
    </row>
    <row r="2" spans="1:26" ht="77.25" customHeight="1" x14ac:dyDescent="0.2"/>
    <row r="3" spans="1:26" ht="21.75" customHeight="1" thickBot="1" x14ac:dyDescent="0.4">
      <c r="B3" s="312" t="s">
        <v>649</v>
      </c>
      <c r="C3" s="312"/>
      <c r="D3" s="312"/>
      <c r="E3" s="312"/>
      <c r="F3" s="312"/>
      <c r="G3" s="312"/>
      <c r="H3" s="312"/>
      <c r="I3" s="312"/>
      <c r="J3" s="312"/>
      <c r="K3" s="312"/>
      <c r="L3" s="312"/>
      <c r="M3" s="312"/>
      <c r="N3" s="312"/>
      <c r="O3" s="312"/>
      <c r="P3" s="312"/>
      <c r="Q3" s="312"/>
    </row>
    <row r="4" spans="1:26" s="11" customFormat="1" ht="6" customHeight="1" x14ac:dyDescent="0.2">
      <c r="B4" s="41"/>
      <c r="C4" s="42"/>
      <c r="D4" s="42"/>
      <c r="E4" s="42"/>
      <c r="F4" s="42"/>
      <c r="G4" s="42"/>
      <c r="H4" s="42"/>
      <c r="I4" s="42"/>
      <c r="J4" s="42"/>
      <c r="K4" s="42"/>
      <c r="L4" s="43"/>
      <c r="M4" s="43"/>
      <c r="N4" s="43"/>
      <c r="O4" s="43"/>
      <c r="P4" s="43"/>
      <c r="Q4" s="43"/>
    </row>
    <row r="5" spans="1:26" ht="39.75" customHeight="1" x14ac:dyDescent="0.2">
      <c r="B5" s="100"/>
      <c r="C5" s="101">
        <v>2008</v>
      </c>
      <c r="D5" s="101">
        <v>2009</v>
      </c>
      <c r="E5" s="101">
        <v>2010</v>
      </c>
      <c r="F5" s="101">
        <v>2011</v>
      </c>
      <c r="G5" s="101">
        <v>2012</v>
      </c>
      <c r="H5" s="101">
        <v>2013</v>
      </c>
      <c r="I5" s="101">
        <v>2014</v>
      </c>
      <c r="J5" s="102">
        <v>2015</v>
      </c>
      <c r="K5" s="103" t="s">
        <v>109</v>
      </c>
      <c r="L5" s="103" t="s">
        <v>155</v>
      </c>
      <c r="M5" s="103" t="s">
        <v>156</v>
      </c>
      <c r="N5" s="103" t="s">
        <v>157</v>
      </c>
      <c r="O5" s="103" t="s">
        <v>387</v>
      </c>
      <c r="P5" s="103" t="s">
        <v>214</v>
      </c>
      <c r="Q5" s="103" t="s">
        <v>593</v>
      </c>
      <c r="S5" s="20"/>
      <c r="T5" s="20"/>
      <c r="U5" s="20"/>
      <c r="V5" s="20"/>
      <c r="W5" s="20"/>
      <c r="X5" s="20"/>
      <c r="Y5" s="20"/>
      <c r="Z5" s="21"/>
    </row>
    <row r="6" spans="1:26" ht="27" customHeight="1" x14ac:dyDescent="0.2">
      <c r="B6" s="137" t="s">
        <v>365</v>
      </c>
      <c r="C6" s="78">
        <v>37.1</v>
      </c>
      <c r="D6" s="78">
        <v>38.136363636363633</v>
      </c>
      <c r="E6" s="78">
        <v>38.909090909090907</v>
      </c>
      <c r="F6" s="78">
        <v>36.736363636363635</v>
      </c>
      <c r="G6" s="78">
        <v>37.972727272727276</v>
      </c>
      <c r="H6" s="78">
        <v>38.854545454545452</v>
      </c>
      <c r="I6" s="78">
        <v>37.236363636363635</v>
      </c>
      <c r="J6" s="78">
        <v>37.863636363636367</v>
      </c>
      <c r="K6" s="79">
        <f>IFERROR(D6/C6-1,"-")</f>
        <v>2.7934329821122095E-2</v>
      </c>
      <c r="L6" s="79">
        <f t="shared" ref="L6:Q14" si="0">IFERROR(E6/D6-1,"-")</f>
        <v>2.0262216924910703E-2</v>
      </c>
      <c r="M6" s="79">
        <f t="shared" si="0"/>
        <v>-5.5841121495327051E-2</v>
      </c>
      <c r="N6" s="79">
        <f t="shared" si="0"/>
        <v>3.3655035882207418E-2</v>
      </c>
      <c r="O6" s="79">
        <f t="shared" si="0"/>
        <v>2.322240842710066E-2</v>
      </c>
      <c r="P6" s="79">
        <f t="shared" si="0"/>
        <v>-4.1647168928404255E-2</v>
      </c>
      <c r="Q6" s="79">
        <f t="shared" si="0"/>
        <v>1.6845703125000222E-2</v>
      </c>
    </row>
    <row r="7" spans="1:26" ht="15" customHeight="1" x14ac:dyDescent="0.2">
      <c r="B7" s="136" t="s">
        <v>366</v>
      </c>
      <c r="C7" s="141">
        <v>34.200000000000003</v>
      </c>
      <c r="D7" s="141">
        <v>35.281818181818181</v>
      </c>
      <c r="E7" s="141">
        <v>36.209090909090911</v>
      </c>
      <c r="F7" s="141">
        <v>33.854545454545452</v>
      </c>
      <c r="G7" s="141">
        <v>35.445454545454545</v>
      </c>
      <c r="H7" s="141">
        <v>36.581818181818178</v>
      </c>
      <c r="I7" s="141">
        <v>34.281818181818181</v>
      </c>
      <c r="J7" s="141">
        <v>34.763636363636365</v>
      </c>
      <c r="K7" s="142">
        <f t="shared" ref="K7:K14" si="1">IFERROR(D7/C7-1,"-")</f>
        <v>3.1632110579478789E-2</v>
      </c>
      <c r="L7" s="142">
        <f t="shared" si="0"/>
        <v>2.6281886111826802E-2</v>
      </c>
      <c r="M7" s="142">
        <f t="shared" si="0"/>
        <v>-6.5026362038664409E-2</v>
      </c>
      <c r="N7" s="142">
        <f t="shared" si="0"/>
        <v>4.6992481203007586E-2</v>
      </c>
      <c r="O7" s="142">
        <f t="shared" si="0"/>
        <v>3.2059502436522003E-2</v>
      </c>
      <c r="P7" s="142">
        <f t="shared" si="0"/>
        <v>-6.2872763419483002E-2</v>
      </c>
      <c r="Q7" s="142">
        <f t="shared" si="0"/>
        <v>1.4054627419782584E-2</v>
      </c>
    </row>
    <row r="8" spans="1:26" ht="15" customHeight="1" x14ac:dyDescent="0.2">
      <c r="B8" s="191" t="s">
        <v>367</v>
      </c>
      <c r="C8" s="98">
        <v>5.556684051605826</v>
      </c>
      <c r="D8" s="98">
        <v>5.8538106861947261</v>
      </c>
      <c r="E8" s="98">
        <v>5.8549374500931606</v>
      </c>
      <c r="F8" s="98">
        <v>6.0805216898213752</v>
      </c>
      <c r="G8" s="98">
        <v>6.2488962472406087</v>
      </c>
      <c r="H8" s="98">
        <v>6.6362157766332324</v>
      </c>
      <c r="I8" s="98">
        <v>6.4245973645680872</v>
      </c>
      <c r="J8" s="98">
        <v>6.7644980865469737</v>
      </c>
      <c r="K8" s="99">
        <f t="shared" si="1"/>
        <v>5.3471932510367193E-2</v>
      </c>
      <c r="L8" s="99">
        <f t="shared" si="0"/>
        <v>1.9248382956615906E-4</v>
      </c>
      <c r="M8" s="99">
        <f t="shared" si="0"/>
        <v>3.8528889787648346E-2</v>
      </c>
      <c r="N8" s="99">
        <f t="shared" si="0"/>
        <v>2.7690807797148054E-2</v>
      </c>
      <c r="O8" s="99">
        <f t="shared" si="0"/>
        <v>6.1982070763881847E-2</v>
      </c>
      <c r="P8" s="99">
        <f t="shared" si="0"/>
        <v>-3.1888416408983322E-2</v>
      </c>
      <c r="Q8" s="99">
        <f t="shared" si="0"/>
        <v>5.290615157510925E-2</v>
      </c>
    </row>
    <row r="9" spans="1:26" ht="15" customHeight="1" x14ac:dyDescent="0.2">
      <c r="B9" s="136" t="s">
        <v>368</v>
      </c>
      <c r="C9" s="141">
        <v>1.7636363636363637</v>
      </c>
      <c r="D9" s="141">
        <v>1.7454545454545454</v>
      </c>
      <c r="E9" s="141">
        <v>1.6181818181818182</v>
      </c>
      <c r="F9" s="141">
        <v>1.7363636363636363</v>
      </c>
      <c r="G9" s="141">
        <v>1.4090909090909092</v>
      </c>
      <c r="H9" s="141">
        <v>1.3818181818181818</v>
      </c>
      <c r="I9" s="141">
        <v>1.7545454545454546</v>
      </c>
      <c r="J9" s="141">
        <v>1.9727272727272729</v>
      </c>
      <c r="K9" s="142">
        <f t="shared" si="1"/>
        <v>-1.0309278350515538E-2</v>
      </c>
      <c r="L9" s="142">
        <f t="shared" si="0"/>
        <v>-7.291666666666663E-2</v>
      </c>
      <c r="M9" s="142">
        <f t="shared" si="0"/>
        <v>7.3033707865168607E-2</v>
      </c>
      <c r="N9" s="142">
        <f t="shared" si="0"/>
        <v>-0.18848167539267013</v>
      </c>
      <c r="O9" s="142">
        <f t="shared" si="0"/>
        <v>-1.9354838709677469E-2</v>
      </c>
      <c r="P9" s="142">
        <f t="shared" si="0"/>
        <v>0.26973684210526327</v>
      </c>
      <c r="Q9" s="142">
        <f t="shared" si="0"/>
        <v>0.12435233160621761</v>
      </c>
    </row>
    <row r="10" spans="1:26" ht="15" customHeight="1" x14ac:dyDescent="0.2">
      <c r="B10" s="191" t="s">
        <v>369</v>
      </c>
      <c r="C10" s="98">
        <v>6.7865168539325804</v>
      </c>
      <c r="D10" s="98">
        <v>6.9939759036144569</v>
      </c>
      <c r="E10" s="98">
        <v>8.317880794701983</v>
      </c>
      <c r="F10" s="98">
        <v>7.2614379084967311</v>
      </c>
      <c r="G10" s="98">
        <v>7.5530303030303036</v>
      </c>
      <c r="H10" s="98">
        <v>7.2499999999999964</v>
      </c>
      <c r="I10" s="98">
        <v>6.8593750000000009</v>
      </c>
      <c r="J10" s="98">
        <v>6.9374999999999956</v>
      </c>
      <c r="K10" s="99">
        <f t="shared" si="1"/>
        <v>3.0569297055773159E-2</v>
      </c>
      <c r="L10" s="99">
        <f t="shared" si="0"/>
        <v>0.18929217219683836</v>
      </c>
      <c r="M10" s="99">
        <f t="shared" si="0"/>
        <v>-0.12700865908996262</v>
      </c>
      <c r="N10" s="99">
        <f t="shared" si="0"/>
        <v>4.0156288356108627E-2</v>
      </c>
      <c r="O10" s="99">
        <f t="shared" si="0"/>
        <v>-4.0120361083250344E-2</v>
      </c>
      <c r="P10" s="99">
        <f t="shared" si="0"/>
        <v>-5.3879310344826958E-2</v>
      </c>
      <c r="Q10" s="99">
        <f t="shared" si="0"/>
        <v>1.1389521640090328E-2</v>
      </c>
    </row>
    <row r="11" spans="1:26" ht="15" customHeight="1" x14ac:dyDescent="0.2">
      <c r="B11" s="136" t="s">
        <v>370</v>
      </c>
      <c r="C11" s="141">
        <v>1.1363636363636365</v>
      </c>
      <c r="D11" s="141">
        <v>1.1090909090909091</v>
      </c>
      <c r="E11" s="141">
        <v>1.0818181818181818</v>
      </c>
      <c r="F11" s="141">
        <v>1.1454545454545455</v>
      </c>
      <c r="G11" s="141">
        <v>1.1181818181818182</v>
      </c>
      <c r="H11" s="141">
        <v>0.89090909090909087</v>
      </c>
      <c r="I11" s="141">
        <v>1.2</v>
      </c>
      <c r="J11" s="141">
        <v>1.1272727272727272</v>
      </c>
      <c r="K11" s="142">
        <f t="shared" si="1"/>
        <v>-2.4000000000000021E-2</v>
      </c>
      <c r="L11" s="142">
        <f t="shared" si="0"/>
        <v>-2.4590163934426257E-2</v>
      </c>
      <c r="M11" s="142">
        <f t="shared" si="0"/>
        <v>5.8823529411764719E-2</v>
      </c>
      <c r="N11" s="142">
        <f t="shared" si="0"/>
        <v>-2.3809523809523836E-2</v>
      </c>
      <c r="O11" s="142">
        <f t="shared" si="0"/>
        <v>-0.2032520325203252</v>
      </c>
      <c r="P11" s="142">
        <f t="shared" si="0"/>
        <v>0.34693877551020402</v>
      </c>
      <c r="Q11" s="142">
        <f t="shared" si="0"/>
        <v>-6.0606060606060663E-2</v>
      </c>
    </row>
    <row r="12" spans="1:26" ht="15" customHeight="1" x14ac:dyDescent="0.2">
      <c r="B12" s="191" t="s">
        <v>371</v>
      </c>
      <c r="C12" s="98">
        <v>12.990384615384615</v>
      </c>
      <c r="D12" s="98">
        <v>13.919999999999996</v>
      </c>
      <c r="E12" s="98">
        <v>19.163265306122451</v>
      </c>
      <c r="F12" s="98">
        <v>15.638095238095241</v>
      </c>
      <c r="G12" s="98">
        <v>18.404040404040408</v>
      </c>
      <c r="H12" s="98">
        <v>14.611764705882358</v>
      </c>
      <c r="I12" s="98">
        <v>20.401709401709411</v>
      </c>
      <c r="J12" s="98">
        <v>19.734042553191479</v>
      </c>
      <c r="K12" s="99">
        <f t="shared" si="1"/>
        <v>7.1561806069577738E-2</v>
      </c>
      <c r="L12" s="99">
        <f t="shared" si="0"/>
        <v>0.37667135819845221</v>
      </c>
      <c r="M12" s="99">
        <f t="shared" si="0"/>
        <v>-0.18395456159034429</v>
      </c>
      <c r="N12" s="99">
        <f t="shared" si="0"/>
        <v>0.1768722548259698</v>
      </c>
      <c r="O12" s="99">
        <f t="shared" si="0"/>
        <v>-0.20605669271001481</v>
      </c>
      <c r="P12" s="99">
        <f t="shared" si="0"/>
        <v>0.3962522537401767</v>
      </c>
      <c r="Q12" s="99">
        <f t="shared" si="0"/>
        <v>-3.2726024833095058E-2</v>
      </c>
    </row>
    <row r="13" spans="1:26" ht="15" customHeight="1" x14ac:dyDescent="0.2">
      <c r="B13" s="20" t="s">
        <v>372</v>
      </c>
      <c r="C13" s="141">
        <v>54.4</v>
      </c>
      <c r="D13" s="141">
        <v>56.245454545454542</v>
      </c>
      <c r="E13" s="141">
        <v>54.981818181818184</v>
      </c>
      <c r="F13" s="141">
        <v>57.4</v>
      </c>
      <c r="G13" s="141">
        <v>60.372727272727275</v>
      </c>
      <c r="H13" s="141">
        <v>58.963636363636361</v>
      </c>
      <c r="I13" s="141">
        <v>59.636363636363633</v>
      </c>
      <c r="J13" s="141">
        <v>55.690909090909088</v>
      </c>
      <c r="K13" s="142">
        <f t="shared" si="1"/>
        <v>3.3923796791443861E-2</v>
      </c>
      <c r="L13" s="142">
        <f t="shared" si="0"/>
        <v>-2.2466461936317961E-2</v>
      </c>
      <c r="M13" s="142">
        <f t="shared" si="0"/>
        <v>4.3981481481481399E-2</v>
      </c>
      <c r="N13" s="142">
        <f t="shared" si="0"/>
        <v>5.1789673740893383E-2</v>
      </c>
      <c r="O13" s="142">
        <f t="shared" si="0"/>
        <v>-2.3339858455052043E-2</v>
      </c>
      <c r="P13" s="142">
        <f t="shared" si="0"/>
        <v>1.1409189022510091E-2</v>
      </c>
      <c r="Q13" s="142">
        <f t="shared" si="0"/>
        <v>-6.6158536585365857E-2</v>
      </c>
    </row>
    <row r="14" spans="1:26" ht="15" customHeight="1" x14ac:dyDescent="0.2">
      <c r="B14" s="20" t="s">
        <v>106</v>
      </c>
      <c r="C14" s="98">
        <v>8.5</v>
      </c>
      <c r="D14" s="98">
        <v>5.6181818181818182</v>
      </c>
      <c r="E14" s="98">
        <v>6.1090909090909093</v>
      </c>
      <c r="F14" s="98">
        <v>5.8636363636363633</v>
      </c>
      <c r="G14" s="98">
        <v>1.6545454545454545</v>
      </c>
      <c r="H14" s="98">
        <v>2.1818181818181817</v>
      </c>
      <c r="I14" s="98">
        <v>3.1272727272727274</v>
      </c>
      <c r="J14" s="98">
        <v>6.4454545454545462</v>
      </c>
      <c r="K14" s="99">
        <f t="shared" si="1"/>
        <v>-0.33903743315508017</v>
      </c>
      <c r="L14" s="99">
        <f t="shared" si="0"/>
        <v>8.737864077669899E-2</v>
      </c>
      <c r="M14" s="99">
        <f t="shared" si="0"/>
        <v>-4.0178571428571508E-2</v>
      </c>
      <c r="N14" s="99">
        <f t="shared" si="0"/>
        <v>-0.71782945736434112</v>
      </c>
      <c r="O14" s="99">
        <f t="shared" si="0"/>
        <v>0.31868131868131866</v>
      </c>
      <c r="P14" s="99">
        <f t="shared" si="0"/>
        <v>0.43333333333333357</v>
      </c>
      <c r="Q14" s="99">
        <f t="shared" si="0"/>
        <v>1.0610465116279073</v>
      </c>
    </row>
    <row r="15" spans="1:26" ht="6" customHeight="1" x14ac:dyDescent="0.2">
      <c r="B15" s="21"/>
      <c r="C15" s="25"/>
      <c r="D15" s="25"/>
      <c r="E15" s="25"/>
      <c r="F15" s="25"/>
      <c r="G15" s="25"/>
      <c r="H15" s="25"/>
      <c r="I15" s="25"/>
      <c r="J15" s="25"/>
      <c r="K15" s="25"/>
      <c r="L15" s="27"/>
      <c r="M15" s="27"/>
      <c r="N15" s="27"/>
      <c r="O15" s="27"/>
      <c r="P15" s="27"/>
      <c r="Q15" s="27"/>
    </row>
    <row r="16" spans="1:26" ht="15" customHeight="1" x14ac:dyDescent="0.2">
      <c r="B16" s="311" t="s">
        <v>59</v>
      </c>
      <c r="C16" s="311"/>
      <c r="D16" s="311"/>
      <c r="E16" s="311"/>
      <c r="F16" s="311"/>
      <c r="G16" s="311"/>
      <c r="H16" s="311"/>
      <c r="I16" s="311"/>
      <c r="J16" s="311"/>
      <c r="K16" s="311"/>
      <c r="L16" s="311"/>
      <c r="M16" s="311"/>
      <c r="N16" s="311"/>
      <c r="O16" s="311"/>
      <c r="P16" s="311"/>
      <c r="Q16" s="311"/>
    </row>
    <row r="17" spans="2:17" x14ac:dyDescent="0.2">
      <c r="B17" s="28"/>
      <c r="C17" s="28"/>
      <c r="D17" s="28"/>
      <c r="E17" s="28"/>
      <c r="F17" s="28"/>
      <c r="G17" s="28"/>
      <c r="H17" s="28"/>
      <c r="I17" s="28"/>
      <c r="J17" s="28"/>
      <c r="K17" s="28"/>
      <c r="L17" s="28"/>
      <c r="M17" s="28"/>
      <c r="N17" s="28"/>
      <c r="O17" s="28"/>
      <c r="P17" s="28"/>
      <c r="Q17" s="28"/>
    </row>
    <row r="18" spans="2:17" x14ac:dyDescent="0.2">
      <c r="B18" s="28"/>
      <c r="C18" s="28"/>
      <c r="D18" s="28"/>
      <c r="E18" s="28"/>
      <c r="F18" s="28"/>
      <c r="G18" s="28"/>
      <c r="H18" s="28"/>
      <c r="I18" s="28"/>
      <c r="J18" s="28"/>
      <c r="K18" s="28"/>
      <c r="L18" s="28"/>
      <c r="M18" s="28"/>
      <c r="N18" s="28"/>
      <c r="O18" s="28"/>
      <c r="P18" s="28"/>
      <c r="Q18" s="28"/>
    </row>
    <row r="79" spans="2:17" x14ac:dyDescent="0.2">
      <c r="B79" s="10"/>
      <c r="C79" s="10"/>
      <c r="D79" s="10"/>
      <c r="E79" s="10"/>
      <c r="F79" s="10"/>
      <c r="G79" s="10"/>
      <c r="H79" s="10"/>
      <c r="I79" s="10"/>
      <c r="J79" s="10"/>
      <c r="K79" s="10"/>
      <c r="L79" s="10"/>
      <c r="M79" s="10"/>
      <c r="N79" s="10"/>
      <c r="O79" s="10"/>
      <c r="P79" s="10"/>
      <c r="Q79" s="10"/>
    </row>
    <row r="80" spans="2:17" x14ac:dyDescent="0.2">
      <c r="B80" s="10"/>
      <c r="C80" s="10"/>
      <c r="D80" s="10"/>
      <c r="E80" s="10"/>
      <c r="F80" s="10"/>
      <c r="G80" s="10"/>
      <c r="H80" s="10"/>
      <c r="I80" s="10"/>
      <c r="J80" s="10"/>
      <c r="K80" s="10"/>
      <c r="L80" s="10"/>
      <c r="M80" s="10"/>
      <c r="N80" s="10"/>
      <c r="O80" s="10"/>
      <c r="P80" s="10"/>
      <c r="Q80" s="10"/>
    </row>
    <row r="81" spans="2:17" x14ac:dyDescent="0.2">
      <c r="B81" s="10"/>
      <c r="C81" s="10"/>
      <c r="D81" s="10"/>
      <c r="E81" s="10"/>
      <c r="F81" s="10"/>
      <c r="G81" s="10"/>
      <c r="H81" s="10"/>
      <c r="I81" s="10"/>
      <c r="J81" s="10"/>
      <c r="K81" s="10"/>
      <c r="L81" s="10"/>
      <c r="M81" s="10"/>
      <c r="N81" s="10"/>
      <c r="O81" s="10"/>
      <c r="P81" s="10"/>
      <c r="Q81" s="10"/>
    </row>
    <row r="82" spans="2:17" x14ac:dyDescent="0.2">
      <c r="B82" s="10"/>
      <c r="C82" s="10"/>
      <c r="D82" s="10"/>
      <c r="E82" s="10"/>
      <c r="F82" s="10"/>
      <c r="G82" s="10"/>
      <c r="H82" s="10"/>
      <c r="I82" s="10"/>
      <c r="J82" s="10"/>
      <c r="K82" s="10"/>
      <c r="L82" s="10"/>
      <c r="M82" s="10"/>
      <c r="N82" s="10"/>
      <c r="O82" s="10"/>
      <c r="P82" s="10"/>
      <c r="Q82" s="10"/>
    </row>
  </sheetData>
  <mergeCells count="2">
    <mergeCell ref="B3:Q3"/>
    <mergeCell ref="B16:Q16"/>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pageSetUpPr fitToPage="1"/>
  </sheetPr>
  <dimension ref="A1:K79"/>
  <sheetViews>
    <sheetView showGridLines="0" zoomScaleNormal="100" workbookViewId="0"/>
  </sheetViews>
  <sheetFormatPr baseColWidth="10" defaultColWidth="9.42578125" defaultRowHeight="12.75" x14ac:dyDescent="0.2"/>
  <cols>
    <col min="1" max="1" width="16.28515625" customWidth="1"/>
    <col min="2" max="2" width="29.7109375" customWidth="1"/>
    <col min="3" max="12" width="7.7109375" customWidth="1"/>
    <col min="13" max="13" width="12.7109375" customWidth="1"/>
    <col min="14" max="14" width="10.85546875" bestFit="1" customWidth="1"/>
  </cols>
  <sheetData>
    <row r="1" spans="1:11" x14ac:dyDescent="0.2">
      <c r="A1" s="10"/>
    </row>
    <row r="2" spans="1:11" ht="77.25" customHeight="1" x14ac:dyDescent="0.2"/>
    <row r="3" spans="1:11" ht="21.75" customHeight="1" thickBot="1" x14ac:dyDescent="0.4">
      <c r="B3" s="312" t="s">
        <v>650</v>
      </c>
      <c r="C3" s="312"/>
      <c r="D3" s="312"/>
      <c r="E3" s="312"/>
      <c r="F3" s="312"/>
      <c r="G3" s="312"/>
      <c r="H3" s="312"/>
      <c r="I3" s="312"/>
      <c r="J3" s="312"/>
      <c r="K3" s="312"/>
    </row>
    <row r="4" spans="1:11" s="11" customFormat="1" ht="6" customHeight="1" x14ac:dyDescent="0.2">
      <c r="B4" s="41"/>
      <c r="C4" s="42"/>
      <c r="D4" s="42"/>
      <c r="E4" s="42"/>
      <c r="F4" s="42"/>
      <c r="G4" s="42"/>
      <c r="H4" s="43"/>
      <c r="I4" s="43"/>
      <c r="J4" s="43"/>
      <c r="K4" s="43"/>
    </row>
    <row r="5" spans="1:11" ht="39.75" customHeight="1" x14ac:dyDescent="0.2">
      <c r="B5" s="100"/>
      <c r="C5" s="101">
        <v>2011</v>
      </c>
      <c r="D5" s="101">
        <v>2012</v>
      </c>
      <c r="E5" s="101">
        <v>2013</v>
      </c>
      <c r="F5" s="101">
        <v>2014</v>
      </c>
      <c r="G5" s="102">
        <v>2015</v>
      </c>
      <c r="H5" s="103" t="s">
        <v>157</v>
      </c>
      <c r="I5" s="103" t="s">
        <v>387</v>
      </c>
      <c r="J5" s="103" t="s">
        <v>214</v>
      </c>
      <c r="K5" s="103" t="s">
        <v>593</v>
      </c>
    </row>
    <row r="6" spans="1:11" ht="15" customHeight="1" x14ac:dyDescent="0.2">
      <c r="B6" s="20" t="s">
        <v>373</v>
      </c>
      <c r="C6" s="98">
        <v>45.718181818181819</v>
      </c>
      <c r="D6" s="98">
        <v>47.7</v>
      </c>
      <c r="E6" s="98">
        <v>47.481818181818184</v>
      </c>
      <c r="F6" s="98">
        <v>45.136363636363633</v>
      </c>
      <c r="G6" s="98">
        <v>39.445454545454545</v>
      </c>
      <c r="H6" s="99">
        <f t="shared" ref="H6:K11" si="0">IFERROR(D6/C6-1,"-")</f>
        <v>4.334857824617222E-2</v>
      </c>
      <c r="I6" s="99">
        <f t="shared" si="0"/>
        <v>-4.5740423098913352E-3</v>
      </c>
      <c r="J6" s="99">
        <f t="shared" si="0"/>
        <v>-4.9396898334290729E-2</v>
      </c>
      <c r="K6" s="99">
        <f t="shared" si="0"/>
        <v>-0.12608257804632417</v>
      </c>
    </row>
    <row r="7" spans="1:11" ht="15" customHeight="1" x14ac:dyDescent="0.2">
      <c r="B7" s="20" t="s">
        <v>374</v>
      </c>
      <c r="C7" s="98">
        <v>19.063636363636363</v>
      </c>
      <c r="D7" s="98">
        <v>21.063636363636363</v>
      </c>
      <c r="E7" s="98">
        <v>21.781818181818181</v>
      </c>
      <c r="F7" s="98">
        <v>22.036363636363635</v>
      </c>
      <c r="G7" s="98">
        <v>25.054545454545458</v>
      </c>
      <c r="H7" s="99">
        <f t="shared" si="0"/>
        <v>0.10491177873152124</v>
      </c>
      <c r="I7" s="99">
        <f t="shared" si="0"/>
        <v>3.4095813552006859E-2</v>
      </c>
      <c r="J7" s="99">
        <f t="shared" si="0"/>
        <v>1.1686143572620988E-2</v>
      </c>
      <c r="K7" s="99">
        <f t="shared" si="0"/>
        <v>0.13696369636963723</v>
      </c>
    </row>
    <row r="8" spans="1:11" ht="15" customHeight="1" x14ac:dyDescent="0.2">
      <c r="B8" s="20" t="s">
        <v>375</v>
      </c>
      <c r="C8" s="98">
        <v>22.309090909090909</v>
      </c>
      <c r="D8" s="98">
        <v>23.454545454545453</v>
      </c>
      <c r="E8" s="98">
        <v>25.172727272727272</v>
      </c>
      <c r="F8" s="98">
        <v>23.363636363636363</v>
      </c>
      <c r="G8" s="98">
        <v>24.763636363636362</v>
      </c>
      <c r="H8" s="99">
        <f t="shared" si="0"/>
        <v>5.1344743276283689E-2</v>
      </c>
      <c r="I8" s="99">
        <f t="shared" si="0"/>
        <v>7.3255813953488458E-2</v>
      </c>
      <c r="J8" s="99">
        <f t="shared" si="0"/>
        <v>-7.1867100036114073E-2</v>
      </c>
      <c r="K8" s="99">
        <f t="shared" si="0"/>
        <v>5.9922178988326857E-2</v>
      </c>
    </row>
    <row r="9" spans="1:11" ht="15" customHeight="1" x14ac:dyDescent="0.2">
      <c r="B9" s="20" t="s">
        <v>376</v>
      </c>
      <c r="C9" s="98">
        <v>7.290909090909091</v>
      </c>
      <c r="D9" s="98">
        <v>6.9909090909090912</v>
      </c>
      <c r="E9" s="98">
        <v>6.6727272727272728</v>
      </c>
      <c r="F9" s="98">
        <v>6.2</v>
      </c>
      <c r="G9" s="98">
        <v>6.5545454545454547</v>
      </c>
      <c r="H9" s="99">
        <f t="shared" si="0"/>
        <v>-4.1147132169575995E-2</v>
      </c>
      <c r="I9" s="99">
        <f t="shared" si="0"/>
        <v>-4.5513654096228873E-2</v>
      </c>
      <c r="J9" s="99">
        <f t="shared" si="0"/>
        <v>-7.0844686648501298E-2</v>
      </c>
      <c r="K9" s="99">
        <f t="shared" si="0"/>
        <v>5.7184750733137779E-2</v>
      </c>
    </row>
    <row r="10" spans="1:11" ht="15" customHeight="1" x14ac:dyDescent="0.2">
      <c r="B10" s="20" t="s">
        <v>377</v>
      </c>
      <c r="C10" s="98">
        <v>8.3818181818181809</v>
      </c>
      <c r="D10" s="98">
        <v>5.5727272727272723</v>
      </c>
      <c r="E10" s="98">
        <v>5.4454545454545453</v>
      </c>
      <c r="F10" s="98">
        <v>5.2</v>
      </c>
      <c r="G10" s="98">
        <v>5.663636363636364</v>
      </c>
      <c r="H10" s="99">
        <f t="shared" si="0"/>
        <v>-0.33514099783080253</v>
      </c>
      <c r="I10" s="99">
        <f t="shared" si="0"/>
        <v>-2.2838499184339223E-2</v>
      </c>
      <c r="J10" s="99">
        <f t="shared" si="0"/>
        <v>-4.5075125208681066E-2</v>
      </c>
      <c r="K10" s="99">
        <f t="shared" si="0"/>
        <v>8.9160839160839167E-2</v>
      </c>
    </row>
    <row r="11" spans="1:11" ht="15" customHeight="1" x14ac:dyDescent="0.2">
      <c r="B11" s="20" t="s">
        <v>378</v>
      </c>
      <c r="C11" s="98">
        <v>0.44545454545454544</v>
      </c>
      <c r="D11" s="98">
        <v>0.43636363636363634</v>
      </c>
      <c r="E11" s="98">
        <v>0.50909090909090904</v>
      </c>
      <c r="F11" s="98">
        <v>0.58181818181818179</v>
      </c>
      <c r="G11" s="98">
        <v>0.6</v>
      </c>
      <c r="H11" s="99">
        <f t="shared" si="0"/>
        <v>-2.0408163265306145E-2</v>
      </c>
      <c r="I11" s="99">
        <f t="shared" si="0"/>
        <v>0.16666666666666652</v>
      </c>
      <c r="J11" s="99">
        <f t="shared" si="0"/>
        <v>0.14285714285714302</v>
      </c>
      <c r="K11" s="99">
        <f t="shared" si="0"/>
        <v>3.125E-2</v>
      </c>
    </row>
    <row r="12" spans="1:11" ht="15" customHeight="1" x14ac:dyDescent="0.2">
      <c r="B12" s="20" t="s">
        <v>57</v>
      </c>
      <c r="C12" s="98">
        <v>1.4090909090909092</v>
      </c>
      <c r="D12" s="98">
        <v>0.89090909090909087</v>
      </c>
      <c r="E12" s="98">
        <v>1.0636363636363637</v>
      </c>
      <c r="F12" s="98">
        <v>1.1272727272727272</v>
      </c>
      <c r="G12" s="98">
        <v>1.3</v>
      </c>
      <c r="H12" s="99">
        <f>IFERROR(D12/C12-1,"-")</f>
        <v>-0.36774193548387102</v>
      </c>
      <c r="I12" s="99">
        <f>IFERROR(E12/D12-1,"-")</f>
        <v>0.19387755102040827</v>
      </c>
      <c r="J12" s="99">
        <f>IFERROR(F12/E12-1,"-")</f>
        <v>5.9829059829059617E-2</v>
      </c>
      <c r="K12" s="99">
        <f>IFERROR(G12/F12-1,"-")</f>
        <v>0.15322580645161299</v>
      </c>
    </row>
    <row r="13" spans="1:11" ht="6" customHeight="1" x14ac:dyDescent="0.2">
      <c r="B13" s="21"/>
      <c r="C13" s="25"/>
      <c r="D13" s="25"/>
      <c r="E13" s="25"/>
      <c r="F13" s="25"/>
      <c r="G13" s="25"/>
      <c r="H13" s="27"/>
      <c r="I13" s="27"/>
      <c r="J13" s="27"/>
      <c r="K13" s="27"/>
    </row>
    <row r="14" spans="1:11" ht="39.75" customHeight="1" x14ac:dyDescent="0.2">
      <c r="B14" s="311" t="s">
        <v>379</v>
      </c>
      <c r="C14" s="311"/>
      <c r="D14" s="311"/>
      <c r="E14" s="311"/>
      <c r="F14" s="311"/>
      <c r="G14" s="311"/>
      <c r="H14" s="311"/>
      <c r="I14" s="311"/>
      <c r="J14" s="311"/>
      <c r="K14" s="311"/>
    </row>
    <row r="15" spans="1:11" x14ac:dyDescent="0.2">
      <c r="B15" s="28"/>
      <c r="C15" s="28"/>
      <c r="D15" s="28"/>
      <c r="E15" s="28"/>
      <c r="F15" s="28"/>
      <c r="G15" s="28"/>
      <c r="H15" s="28"/>
      <c r="I15" s="28"/>
      <c r="J15" s="28"/>
      <c r="K15" s="28"/>
    </row>
    <row r="16" spans="1:11" x14ac:dyDescent="0.2">
      <c r="B16" s="28"/>
      <c r="C16" s="28"/>
      <c r="D16" s="28"/>
      <c r="E16" s="28"/>
      <c r="F16" s="28"/>
      <c r="G16" s="28"/>
      <c r="H16" s="28"/>
      <c r="I16" s="28"/>
      <c r="J16" s="28"/>
      <c r="K16" s="28"/>
    </row>
    <row r="17" spans="1:7" ht="42" customHeight="1" thickBot="1" x14ac:dyDescent="0.4">
      <c r="B17" s="312" t="s">
        <v>650</v>
      </c>
      <c r="C17" s="312"/>
      <c r="D17" s="312"/>
      <c r="E17" s="312"/>
      <c r="F17" s="312"/>
      <c r="G17" s="312"/>
    </row>
    <row r="18" spans="1:7" s="11" customFormat="1" ht="6" customHeight="1" x14ac:dyDescent="0.2">
      <c r="B18" s="41"/>
      <c r="C18" s="42"/>
      <c r="D18" s="42"/>
      <c r="E18" s="42"/>
      <c r="F18" s="43"/>
      <c r="G18" s="43"/>
    </row>
    <row r="19" spans="1:7" ht="39.75" customHeight="1" x14ac:dyDescent="0.2">
      <c r="B19" s="100"/>
      <c r="C19" s="101">
        <v>2007</v>
      </c>
      <c r="D19" s="101">
        <v>2008</v>
      </c>
      <c r="E19" s="101">
        <v>2009</v>
      </c>
      <c r="F19" s="103" t="s">
        <v>108</v>
      </c>
      <c r="G19" s="103" t="s">
        <v>109</v>
      </c>
    </row>
    <row r="20" spans="1:7" ht="15" customHeight="1" x14ac:dyDescent="0.2">
      <c r="B20" s="20" t="s">
        <v>373</v>
      </c>
      <c r="C20" s="98">
        <v>50.272727272727302</v>
      </c>
      <c r="D20" s="98">
        <v>52.372727272727275</v>
      </c>
      <c r="E20" s="98">
        <v>52.036363636363639</v>
      </c>
      <c r="F20" s="99">
        <f t="shared" ref="F20:G25" si="1">IFERROR(D20/C20-1,"-")</f>
        <v>4.1772151898733512E-2</v>
      </c>
      <c r="G20" s="99">
        <f t="shared" si="1"/>
        <v>-6.4224960944280207E-3</v>
      </c>
    </row>
    <row r="21" spans="1:7" ht="15" customHeight="1" x14ac:dyDescent="0.2">
      <c r="B21" s="20" t="s">
        <v>375</v>
      </c>
      <c r="C21" s="98">
        <v>16.054545454545501</v>
      </c>
      <c r="D21" s="98">
        <v>17</v>
      </c>
      <c r="E21" s="98">
        <v>19.5</v>
      </c>
      <c r="F21" s="99">
        <f t="shared" si="1"/>
        <v>5.8890147225365119E-2</v>
      </c>
      <c r="G21" s="99">
        <f t="shared" si="1"/>
        <v>0.14705882352941169</v>
      </c>
    </row>
    <row r="22" spans="1:7" ht="15" customHeight="1" x14ac:dyDescent="0.2">
      <c r="B22" s="20" t="s">
        <v>374</v>
      </c>
      <c r="C22" s="98">
        <v>28.981818181818198</v>
      </c>
      <c r="D22" s="98">
        <v>25.363636363636363</v>
      </c>
      <c r="E22" s="98">
        <v>23.663636363636364</v>
      </c>
      <c r="F22" s="99">
        <f t="shared" si="1"/>
        <v>-0.12484316185696409</v>
      </c>
      <c r="G22" s="99">
        <f t="shared" si="1"/>
        <v>-6.7025089605734722E-2</v>
      </c>
    </row>
    <row r="23" spans="1:7" ht="15" customHeight="1" x14ac:dyDescent="0.2">
      <c r="B23" s="20" t="s">
        <v>377</v>
      </c>
      <c r="C23" s="98">
        <v>4.8818181818181801</v>
      </c>
      <c r="D23" s="98">
        <v>6.2454545454545451</v>
      </c>
      <c r="E23" s="98">
        <v>6.1818181818181817</v>
      </c>
      <c r="F23" s="99">
        <f t="shared" si="1"/>
        <v>0.27932960893854797</v>
      </c>
      <c r="G23" s="99">
        <f t="shared" si="1"/>
        <v>-1.0189228529839833E-2</v>
      </c>
    </row>
    <row r="24" spans="1:7" ht="15" customHeight="1" x14ac:dyDescent="0.2">
      <c r="B24" s="20" t="s">
        <v>378</v>
      </c>
      <c r="C24" s="98">
        <v>0.71818181818181803</v>
      </c>
      <c r="D24" s="98">
        <v>0.44545454545454544</v>
      </c>
      <c r="E24" s="98">
        <v>0.44545454545454544</v>
      </c>
      <c r="F24" s="99">
        <f t="shared" si="1"/>
        <v>-0.37974683544303789</v>
      </c>
      <c r="G24" s="99">
        <f t="shared" si="1"/>
        <v>0</v>
      </c>
    </row>
    <row r="25" spans="1:7" ht="15" customHeight="1" x14ac:dyDescent="0.2">
      <c r="B25" s="20" t="s">
        <v>57</v>
      </c>
      <c r="C25" s="98">
        <v>2.9</v>
      </c>
      <c r="D25" s="98">
        <v>2.3181818181818183</v>
      </c>
      <c r="E25" s="98">
        <v>2.9</v>
      </c>
      <c r="F25" s="99">
        <f t="shared" si="1"/>
        <v>-0.20062695924764884</v>
      </c>
      <c r="G25" s="99">
        <f t="shared" si="1"/>
        <v>0.25098039215686252</v>
      </c>
    </row>
    <row r="26" spans="1:7" ht="6" customHeight="1" x14ac:dyDescent="0.2">
      <c r="B26" s="21"/>
      <c r="C26" s="25"/>
      <c r="D26" s="25"/>
      <c r="E26" s="25"/>
      <c r="F26" s="27"/>
      <c r="G26" s="27"/>
    </row>
    <row r="27" spans="1:7" ht="36" customHeight="1" x14ac:dyDescent="0.2">
      <c r="B27" s="311" t="s">
        <v>380</v>
      </c>
      <c r="C27" s="311"/>
      <c r="D27" s="311"/>
      <c r="E27" s="311"/>
      <c r="F27" s="311"/>
      <c r="G27" s="311"/>
    </row>
    <row r="30" spans="1:7" x14ac:dyDescent="0.2">
      <c r="B30" s="57"/>
      <c r="C30" s="57"/>
      <c r="D30" s="57"/>
      <c r="E30" s="57"/>
      <c r="F30" s="57"/>
    </row>
    <row r="31" spans="1:7" s="44" customFormat="1" ht="25.5" x14ac:dyDescent="0.2">
      <c r="A31" s="10"/>
      <c r="B31" s="57"/>
      <c r="C31" s="59">
        <v>2014</v>
      </c>
      <c r="D31" s="60">
        <v>2015</v>
      </c>
      <c r="E31" s="61" t="s">
        <v>593</v>
      </c>
      <c r="F31" s="45"/>
    </row>
    <row r="32" spans="1:7" s="44" customFormat="1" x14ac:dyDescent="0.2">
      <c r="A32" s="10"/>
      <c r="B32" s="58" t="s">
        <v>373</v>
      </c>
      <c r="C32" s="62">
        <v>45.136363636363633</v>
      </c>
      <c r="D32" s="62">
        <v>39.445454545454545</v>
      </c>
      <c r="E32" s="63">
        <f t="shared" ref="E32:E38" si="2">IFERROR(D32/C32-1,"-")</f>
        <v>-0.12608257804632417</v>
      </c>
      <c r="F32" s="45"/>
    </row>
    <row r="33" spans="1:6" s="44" customFormat="1" x14ac:dyDescent="0.2">
      <c r="A33" s="10"/>
      <c r="B33" s="58" t="s">
        <v>374</v>
      </c>
      <c r="C33" s="62">
        <v>22.036363636363635</v>
      </c>
      <c r="D33" s="62">
        <v>25.054545454545458</v>
      </c>
      <c r="E33" s="63">
        <f t="shared" si="2"/>
        <v>0.13696369636963723</v>
      </c>
      <c r="F33" s="45"/>
    </row>
    <row r="34" spans="1:6" s="44" customFormat="1" x14ac:dyDescent="0.2">
      <c r="A34" s="10"/>
      <c r="B34" s="58" t="s">
        <v>375</v>
      </c>
      <c r="C34" s="62">
        <v>23.363636363636363</v>
      </c>
      <c r="D34" s="62">
        <v>24.763636363636362</v>
      </c>
      <c r="E34" s="63">
        <f t="shared" si="2"/>
        <v>5.9922178988326857E-2</v>
      </c>
      <c r="F34" s="45"/>
    </row>
    <row r="35" spans="1:6" s="44" customFormat="1" x14ac:dyDescent="0.2">
      <c r="A35" s="10"/>
      <c r="B35" s="58" t="s">
        <v>376</v>
      </c>
      <c r="C35" s="62">
        <v>6.2</v>
      </c>
      <c r="D35" s="62">
        <v>6.5545454545454547</v>
      </c>
      <c r="E35" s="63">
        <f t="shared" si="2"/>
        <v>5.7184750733137779E-2</v>
      </c>
      <c r="F35" s="45"/>
    </row>
    <row r="36" spans="1:6" s="44" customFormat="1" x14ac:dyDescent="0.2">
      <c r="A36" s="10"/>
      <c r="B36" s="58" t="s">
        <v>377</v>
      </c>
      <c r="C36" s="62">
        <v>5.2</v>
      </c>
      <c r="D36" s="62">
        <v>5.663636363636364</v>
      </c>
      <c r="E36" s="63">
        <f t="shared" si="2"/>
        <v>8.9160839160839167E-2</v>
      </c>
      <c r="F36" s="45"/>
    </row>
    <row r="37" spans="1:6" s="44" customFormat="1" x14ac:dyDescent="0.2">
      <c r="A37" s="10"/>
      <c r="B37" s="58" t="s">
        <v>57</v>
      </c>
      <c r="C37" s="62">
        <v>1.1272727272727272</v>
      </c>
      <c r="D37" s="62">
        <v>1.3</v>
      </c>
      <c r="E37" s="63">
        <f t="shared" si="2"/>
        <v>0.15322580645161299</v>
      </c>
      <c r="F37" s="45"/>
    </row>
    <row r="38" spans="1:6" s="44" customFormat="1" x14ac:dyDescent="0.2">
      <c r="A38" s="10"/>
      <c r="B38" s="58" t="s">
        <v>378</v>
      </c>
      <c r="C38" s="62">
        <v>0.58181818181818179</v>
      </c>
      <c r="D38" s="62">
        <v>0.6</v>
      </c>
      <c r="E38" s="63">
        <f t="shared" si="2"/>
        <v>3.125E-2</v>
      </c>
      <c r="F38" s="45"/>
    </row>
    <row r="39" spans="1:6" s="44" customFormat="1" x14ac:dyDescent="0.2">
      <c r="A39" s="10"/>
      <c r="B39" s="45"/>
      <c r="C39" s="45"/>
      <c r="D39" s="45"/>
      <c r="E39" s="45"/>
      <c r="F39" s="45"/>
    </row>
    <row r="40" spans="1:6" s="44" customFormat="1" x14ac:dyDescent="0.2">
      <c r="A40" s="10"/>
      <c r="B40" s="215"/>
      <c r="C40" s="216"/>
      <c r="D40" s="216"/>
      <c r="E40" s="217"/>
      <c r="F40" s="45"/>
    </row>
    <row r="41" spans="1:6" s="44" customFormat="1" x14ac:dyDescent="0.2">
      <c r="A41" s="10"/>
      <c r="B41" s="10"/>
      <c r="C41" s="10"/>
      <c r="D41" s="10"/>
      <c r="E41" s="10"/>
      <c r="F41" s="10"/>
    </row>
    <row r="42" spans="1:6" s="44" customFormat="1" x14ac:dyDescent="0.2">
      <c r="A42" s="10"/>
      <c r="B42" s="10"/>
      <c r="C42" s="10"/>
      <c r="D42" s="10"/>
      <c r="E42" s="10"/>
      <c r="F42" s="10"/>
    </row>
    <row r="43" spans="1:6" s="44" customFormat="1" x14ac:dyDescent="0.2">
      <c r="A43" s="10"/>
      <c r="B43" s="10"/>
      <c r="C43" s="10"/>
      <c r="D43" s="10"/>
      <c r="E43" s="10"/>
      <c r="F43" s="10"/>
    </row>
    <row r="44" spans="1:6" x14ac:dyDescent="0.2">
      <c r="A44" s="10"/>
      <c r="B44" s="10"/>
      <c r="C44" s="10"/>
      <c r="D44" s="10"/>
      <c r="E44" s="10"/>
      <c r="F44" s="10"/>
    </row>
    <row r="76" spans="2:11" x14ac:dyDescent="0.2">
      <c r="B76" s="10"/>
      <c r="C76" s="10"/>
      <c r="D76" s="10"/>
      <c r="E76" s="10"/>
      <c r="F76" s="10"/>
      <c r="G76" s="10"/>
      <c r="H76" s="10"/>
      <c r="I76" s="10"/>
      <c r="J76" s="10"/>
      <c r="K76" s="10"/>
    </row>
    <row r="77" spans="2:11" x14ac:dyDescent="0.2">
      <c r="B77" s="10"/>
      <c r="C77" s="10"/>
      <c r="D77" s="10"/>
      <c r="E77" s="10"/>
      <c r="F77" s="10"/>
      <c r="G77" s="10"/>
      <c r="H77" s="10"/>
      <c r="I77" s="10"/>
      <c r="J77" s="10"/>
      <c r="K77" s="10"/>
    </row>
    <row r="78" spans="2:11" x14ac:dyDescent="0.2">
      <c r="B78" s="10"/>
      <c r="C78" s="10"/>
      <c r="D78" s="10"/>
      <c r="E78" s="10"/>
      <c r="F78" s="10"/>
      <c r="G78" s="10"/>
      <c r="H78" s="10"/>
      <c r="I78" s="10"/>
      <c r="J78" s="10"/>
      <c r="K78" s="10"/>
    </row>
    <row r="79" spans="2:11" x14ac:dyDescent="0.2">
      <c r="B79" s="10"/>
      <c r="C79" s="10"/>
      <c r="D79" s="10"/>
      <c r="E79" s="10"/>
      <c r="F79" s="10"/>
      <c r="G79" s="10"/>
      <c r="H79" s="10"/>
      <c r="I79" s="10"/>
      <c r="J79" s="10"/>
      <c r="K79" s="10"/>
    </row>
  </sheetData>
  <sortState ref="B32:E38">
    <sortCondition descending="1" ref="D32:D38"/>
  </sortState>
  <mergeCells count="4">
    <mergeCell ref="B3:K3"/>
    <mergeCell ref="B14:K14"/>
    <mergeCell ref="B17:G17"/>
    <mergeCell ref="B27:G27"/>
  </mergeCells>
  <printOptions horizontalCentered="1" verticalCentered="1"/>
  <pageMargins left="3.937007874015748E-2" right="3.937007874015748E-2" top="0.74803149606299213" bottom="0.35433070866141736" header="0.11811023622047245" footer="0.11811023622047245"/>
  <pageSetup paperSize="9" scale="77"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R45"/>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10" t="s">
        <v>50</v>
      </c>
    </row>
    <row r="2" spans="1:17" ht="77.25" customHeight="1" x14ac:dyDescent="0.2"/>
    <row r="3" spans="1:17" ht="21.75" customHeight="1" thickBot="1" x14ac:dyDescent="0.25">
      <c r="B3" s="308" t="s">
        <v>60</v>
      </c>
      <c r="C3" s="308"/>
      <c r="D3" s="308"/>
      <c r="E3" s="308"/>
      <c r="F3" s="308"/>
      <c r="G3" s="308"/>
      <c r="H3" s="308"/>
      <c r="I3" s="308"/>
      <c r="J3" s="308"/>
      <c r="K3" s="308"/>
      <c r="L3" s="308"/>
      <c r="M3" s="308"/>
      <c r="N3" s="308"/>
      <c r="O3" s="308"/>
      <c r="P3" s="308"/>
      <c r="Q3" s="308"/>
    </row>
    <row r="4" spans="1:17" s="11" customFormat="1" ht="6" customHeight="1" x14ac:dyDescent="0.2">
      <c r="B4" s="12"/>
      <c r="C4" s="13"/>
      <c r="D4" s="13"/>
      <c r="E4" s="13"/>
      <c r="F4" s="13"/>
      <c r="G4" s="13"/>
      <c r="H4" s="13"/>
      <c r="I4" s="13"/>
      <c r="J4" s="13"/>
      <c r="K4" s="13"/>
      <c r="L4" s="14"/>
      <c r="M4" s="14"/>
      <c r="N4" s="14"/>
      <c r="O4" s="14"/>
      <c r="P4" s="14"/>
      <c r="Q4" s="14"/>
    </row>
    <row r="5" spans="1:17" ht="39.75" customHeight="1" x14ac:dyDescent="0.2">
      <c r="B5" s="15"/>
      <c r="C5" s="16">
        <v>2008</v>
      </c>
      <c r="D5" s="16">
        <v>2009</v>
      </c>
      <c r="E5" s="16">
        <v>2010</v>
      </c>
      <c r="F5" s="16">
        <v>2011</v>
      </c>
      <c r="G5" s="16">
        <v>2012</v>
      </c>
      <c r="H5" s="16">
        <v>2013</v>
      </c>
      <c r="I5" s="16">
        <v>2014</v>
      </c>
      <c r="J5" s="17">
        <v>2015</v>
      </c>
      <c r="K5" s="18" t="s">
        <v>430</v>
      </c>
      <c r="L5" s="18" t="s">
        <v>431</v>
      </c>
      <c r="M5" s="18" t="s">
        <v>432</v>
      </c>
      <c r="N5" s="18" t="s">
        <v>433</v>
      </c>
      <c r="O5" s="18" t="s">
        <v>78</v>
      </c>
      <c r="P5" s="18" t="s">
        <v>595</v>
      </c>
      <c r="Q5" s="18" t="s">
        <v>596</v>
      </c>
    </row>
    <row r="6" spans="1:17" ht="15" customHeight="1" x14ac:dyDescent="0.2">
      <c r="B6" s="22" t="s">
        <v>61</v>
      </c>
      <c r="C6" s="23">
        <v>51.052287581699339</v>
      </c>
      <c r="D6" s="23">
        <v>51.107594936708885</v>
      </c>
      <c r="E6" s="23">
        <v>49.88198757763972</v>
      </c>
      <c r="F6" s="23">
        <v>50.148255813953483</v>
      </c>
      <c r="G6" s="23">
        <v>53.483709273182953</v>
      </c>
      <c r="H6" s="23">
        <v>51.892376681614316</v>
      </c>
      <c r="I6" s="23">
        <v>54.133489461358323</v>
      </c>
      <c r="J6" s="23">
        <v>56.498727735368945</v>
      </c>
      <c r="K6" s="33">
        <f t="shared" ref="K6:K21" si="0">IFERROR(D6-C6,"-")</f>
        <v>5.53073550095462E-2</v>
      </c>
      <c r="L6" s="33">
        <f t="shared" ref="L6:L21" si="1">IFERROR(E6-D6,"-")</f>
        <v>-1.2256073590691656</v>
      </c>
      <c r="M6" s="33">
        <f t="shared" ref="M6:M21" si="2">IFERROR(F6-E6,"-")</f>
        <v>0.2662682363137634</v>
      </c>
      <c r="N6" s="33">
        <f t="shared" ref="N6:N21" si="3">IFERROR(G6-F6,"-")</f>
        <v>3.3354534592294698</v>
      </c>
      <c r="O6" s="33">
        <f t="shared" ref="O6:O21" si="4">IFERROR(H6-G6,"-")</f>
        <v>-1.5913325915686372</v>
      </c>
      <c r="P6" s="33">
        <f t="shared" ref="P6:P21" si="5">IFERROR(I6-H6,"-")</f>
        <v>2.2411127797440074</v>
      </c>
      <c r="Q6" s="33">
        <f t="shared" ref="Q6:Q21" si="6">IFERROR(J6-I6,"-")</f>
        <v>2.3652382740106219</v>
      </c>
    </row>
    <row r="7" spans="1:17" ht="15" customHeight="1" x14ac:dyDescent="0.2">
      <c r="B7" s="22" t="s">
        <v>62</v>
      </c>
      <c r="C7" s="23">
        <v>52.398104265402814</v>
      </c>
      <c r="D7" s="23">
        <v>52.614583333333336</v>
      </c>
      <c r="E7" s="23">
        <v>49.36526946107783</v>
      </c>
      <c r="F7" s="23">
        <v>48.55217391304349</v>
      </c>
      <c r="G7" s="23">
        <v>52.927966101694942</v>
      </c>
      <c r="H7" s="23">
        <v>50.14840989399292</v>
      </c>
      <c r="I7" s="23">
        <v>51.794117647058798</v>
      </c>
      <c r="J7" s="23">
        <v>56.217194570135746</v>
      </c>
      <c r="K7" s="33">
        <f t="shared" si="0"/>
        <v>0.2164790679305213</v>
      </c>
      <c r="L7" s="33">
        <f t="shared" si="1"/>
        <v>-3.2493138722555059</v>
      </c>
      <c r="M7" s="33">
        <f t="shared" si="2"/>
        <v>-0.81309554803434025</v>
      </c>
      <c r="N7" s="33">
        <f t="shared" si="3"/>
        <v>4.3757921886514524</v>
      </c>
      <c r="O7" s="33">
        <f t="shared" si="4"/>
        <v>-2.7795562077020222</v>
      </c>
      <c r="P7" s="33">
        <f t="shared" si="5"/>
        <v>1.6457077530658779</v>
      </c>
      <c r="Q7" s="33">
        <f t="shared" si="6"/>
        <v>4.4230769230769482</v>
      </c>
    </row>
    <row r="8" spans="1:17" ht="15" customHeight="1" x14ac:dyDescent="0.2">
      <c r="B8" s="22" t="s">
        <v>63</v>
      </c>
      <c r="C8" s="23">
        <v>46.707224334600753</v>
      </c>
      <c r="D8" s="23">
        <v>48.703703703703688</v>
      </c>
      <c r="E8" s="23">
        <v>50.845410628019351</v>
      </c>
      <c r="F8" s="23">
        <v>48.999999999999986</v>
      </c>
      <c r="G8" s="23">
        <v>50.574660633484186</v>
      </c>
      <c r="H8" s="23">
        <v>51.42790697674419</v>
      </c>
      <c r="I8" s="23">
        <v>52.16915422885571</v>
      </c>
      <c r="J8" s="23">
        <v>53.380341880341852</v>
      </c>
      <c r="K8" s="33">
        <f t="shared" si="0"/>
        <v>1.9964793691029357</v>
      </c>
      <c r="L8" s="33">
        <f t="shared" si="1"/>
        <v>2.1417069243156632</v>
      </c>
      <c r="M8" s="33">
        <f t="shared" si="2"/>
        <v>-1.8454106280193656</v>
      </c>
      <c r="N8" s="33">
        <f t="shared" si="3"/>
        <v>1.5746606334841999</v>
      </c>
      <c r="O8" s="33">
        <f t="shared" si="4"/>
        <v>0.85324634326000393</v>
      </c>
      <c r="P8" s="33">
        <f t="shared" si="5"/>
        <v>0.74124725211152054</v>
      </c>
      <c r="Q8" s="33">
        <f t="shared" si="6"/>
        <v>1.2111876514861422</v>
      </c>
    </row>
    <row r="9" spans="1:17" ht="15" customHeight="1" x14ac:dyDescent="0.2">
      <c r="B9" s="22" t="s">
        <v>64</v>
      </c>
      <c r="C9" s="23">
        <v>50.624521072796959</v>
      </c>
      <c r="D9" s="23">
        <v>49.725239616613429</v>
      </c>
      <c r="E9" s="23">
        <v>47.104247104247108</v>
      </c>
      <c r="F9" s="23">
        <v>47.256880733944989</v>
      </c>
      <c r="G9" s="23">
        <v>50.450381679389302</v>
      </c>
      <c r="H9" s="23">
        <v>51.037313432835852</v>
      </c>
      <c r="I9" s="23">
        <v>50.08185053380781</v>
      </c>
      <c r="J9" s="23">
        <v>53.156118143459921</v>
      </c>
      <c r="K9" s="33">
        <f t="shared" si="0"/>
        <v>-0.89928145618353028</v>
      </c>
      <c r="L9" s="33">
        <f t="shared" si="1"/>
        <v>-2.6209925123663211</v>
      </c>
      <c r="M9" s="33">
        <f t="shared" si="2"/>
        <v>0.15263362969788119</v>
      </c>
      <c r="N9" s="33">
        <f t="shared" si="3"/>
        <v>3.1935009454443133</v>
      </c>
      <c r="O9" s="33">
        <f t="shared" si="4"/>
        <v>0.58693175344654946</v>
      </c>
      <c r="P9" s="33">
        <f t="shared" si="5"/>
        <v>-0.95546289902804205</v>
      </c>
      <c r="Q9" s="33">
        <f t="shared" si="6"/>
        <v>3.0742676096521109</v>
      </c>
    </row>
    <row r="10" spans="1:17" ht="15" customHeight="1" x14ac:dyDescent="0.2">
      <c r="B10" s="22" t="s">
        <v>65</v>
      </c>
      <c r="C10" s="23">
        <v>47.742358078602642</v>
      </c>
      <c r="D10" s="23">
        <v>49.493421052631582</v>
      </c>
      <c r="E10" s="23">
        <v>50.537704918032766</v>
      </c>
      <c r="F10" s="23">
        <v>45.445141065830697</v>
      </c>
      <c r="G10" s="23">
        <v>48.814371257485057</v>
      </c>
      <c r="H10" s="23">
        <v>48.942675159235684</v>
      </c>
      <c r="I10" s="23">
        <v>52.442477876106182</v>
      </c>
      <c r="J10" s="23">
        <v>51.622857142857171</v>
      </c>
      <c r="K10" s="33">
        <f t="shared" si="0"/>
        <v>1.7510629740289403</v>
      </c>
      <c r="L10" s="33">
        <f t="shared" si="1"/>
        <v>1.0442838654011837</v>
      </c>
      <c r="M10" s="33">
        <f t="shared" si="2"/>
        <v>-5.0925638522020691</v>
      </c>
      <c r="N10" s="33">
        <f t="shared" si="3"/>
        <v>3.3692301916543599</v>
      </c>
      <c r="O10" s="33">
        <f t="shared" si="4"/>
        <v>0.12830390175062689</v>
      </c>
      <c r="P10" s="33">
        <f t="shared" si="5"/>
        <v>3.4998027168704979</v>
      </c>
      <c r="Q10" s="33">
        <f t="shared" si="6"/>
        <v>-0.81962073324901041</v>
      </c>
    </row>
    <row r="11" spans="1:17" ht="15" customHeight="1" x14ac:dyDescent="0.2">
      <c r="B11" s="22" t="s">
        <v>66</v>
      </c>
      <c r="C11" s="23">
        <v>48.052152317880797</v>
      </c>
      <c r="D11" s="23">
        <v>50.334354973530132</v>
      </c>
      <c r="E11" s="23">
        <v>49.404359673024537</v>
      </c>
      <c r="F11" s="23">
        <v>47.686159346271772</v>
      </c>
      <c r="G11" s="23">
        <v>50.089090909090935</v>
      </c>
      <c r="H11" s="23">
        <v>50.037503210891309</v>
      </c>
      <c r="I11" s="23">
        <v>50.139062891505894</v>
      </c>
      <c r="J11" s="23">
        <v>50.844558321132297</v>
      </c>
      <c r="K11" s="33">
        <f t="shared" si="0"/>
        <v>2.2822026556493356</v>
      </c>
      <c r="L11" s="33">
        <f t="shared" si="1"/>
        <v>-0.92999530050559542</v>
      </c>
      <c r="M11" s="33">
        <f t="shared" si="2"/>
        <v>-1.7182003267527648</v>
      </c>
      <c r="N11" s="33">
        <f t="shared" si="3"/>
        <v>2.4029315628191625</v>
      </c>
      <c r="O11" s="33">
        <f t="shared" si="4"/>
        <v>-5.158769819962572E-2</v>
      </c>
      <c r="P11" s="33">
        <f t="shared" si="5"/>
        <v>0.10155968061458509</v>
      </c>
      <c r="Q11" s="33">
        <f t="shared" si="6"/>
        <v>0.70549542962640288</v>
      </c>
    </row>
    <row r="12" spans="1:17" ht="15" customHeight="1" x14ac:dyDescent="0.2">
      <c r="B12" s="22" t="s">
        <v>67</v>
      </c>
      <c r="C12" s="23">
        <v>45.735905044510417</v>
      </c>
      <c r="D12" s="23">
        <v>46.184357541899423</v>
      </c>
      <c r="E12" s="23">
        <v>45.505649717514139</v>
      </c>
      <c r="F12" s="23">
        <v>44.638121546961351</v>
      </c>
      <c r="G12" s="23">
        <v>46.910326086956537</v>
      </c>
      <c r="H12" s="23">
        <v>47.005405405405412</v>
      </c>
      <c r="I12" s="23">
        <v>48.254601226993834</v>
      </c>
      <c r="J12" s="23">
        <v>49.75783475783475</v>
      </c>
      <c r="K12" s="33">
        <f t="shared" si="0"/>
        <v>0.44845249738900606</v>
      </c>
      <c r="L12" s="33">
        <f t="shared" si="1"/>
        <v>-0.67870782438528465</v>
      </c>
      <c r="M12" s="33">
        <f t="shared" si="2"/>
        <v>-0.86752817055278797</v>
      </c>
      <c r="N12" s="33">
        <f t="shared" si="3"/>
        <v>2.2722045399951867</v>
      </c>
      <c r="O12" s="33">
        <f t="shared" si="4"/>
        <v>9.5079318448874517E-2</v>
      </c>
      <c r="P12" s="33">
        <f t="shared" si="5"/>
        <v>1.2491958215884225</v>
      </c>
      <c r="Q12" s="33">
        <f t="shared" si="6"/>
        <v>1.5032335308409159</v>
      </c>
    </row>
    <row r="13" spans="1:17" ht="15" customHeight="1" x14ac:dyDescent="0.2">
      <c r="B13" s="22" t="s">
        <v>69</v>
      </c>
      <c r="C13" s="23">
        <v>47.259899208063324</v>
      </c>
      <c r="D13" s="23">
        <v>49.0308404009252</v>
      </c>
      <c r="E13" s="23">
        <v>47.617164179104485</v>
      </c>
      <c r="F13" s="23">
        <v>45.94740634005764</v>
      </c>
      <c r="G13" s="23">
        <v>47.240057845263905</v>
      </c>
      <c r="H13" s="23">
        <v>48.529237601776472</v>
      </c>
      <c r="I13" s="23">
        <v>47.418206707734456</v>
      </c>
      <c r="J13" s="23">
        <v>48.812544045102179</v>
      </c>
      <c r="K13" s="33">
        <f t="shared" si="0"/>
        <v>1.7709411928618763</v>
      </c>
      <c r="L13" s="33">
        <f t="shared" si="1"/>
        <v>-1.4136762218207153</v>
      </c>
      <c r="M13" s="33">
        <f t="shared" si="2"/>
        <v>-1.669757839046845</v>
      </c>
      <c r="N13" s="33">
        <f t="shared" si="3"/>
        <v>1.2926515052062655</v>
      </c>
      <c r="O13" s="33">
        <f t="shared" si="4"/>
        <v>1.2891797565125671</v>
      </c>
      <c r="P13" s="33">
        <f t="shared" si="5"/>
        <v>-1.1110308940420168</v>
      </c>
      <c r="Q13" s="33">
        <f t="shared" si="6"/>
        <v>1.3943373373677233</v>
      </c>
    </row>
    <row r="14" spans="1:17" ht="15" customHeight="1" x14ac:dyDescent="0.2">
      <c r="B14" s="22" t="s">
        <v>70</v>
      </c>
      <c r="C14" s="23">
        <v>44.413101860732851</v>
      </c>
      <c r="D14" s="23">
        <v>46.219978848187573</v>
      </c>
      <c r="E14" s="23">
        <v>45.647058823529434</v>
      </c>
      <c r="F14" s="23">
        <v>44.810408578295373</v>
      </c>
      <c r="G14" s="23">
        <v>47.002402513398614</v>
      </c>
      <c r="H14" s="23">
        <v>47.127980040657732</v>
      </c>
      <c r="I14" s="23">
        <v>47.709441980783502</v>
      </c>
      <c r="J14" s="23">
        <v>48.704345409061418</v>
      </c>
      <c r="K14" s="33">
        <f t="shared" si="0"/>
        <v>1.8068769874547215</v>
      </c>
      <c r="L14" s="33">
        <f t="shared" si="1"/>
        <v>-0.57292002465813852</v>
      </c>
      <c r="M14" s="33">
        <f t="shared" si="2"/>
        <v>-0.83665024523406117</v>
      </c>
      <c r="N14" s="33">
        <f t="shared" si="3"/>
        <v>2.1919939351032411</v>
      </c>
      <c r="O14" s="33">
        <f t="shared" si="4"/>
        <v>0.12557752725911797</v>
      </c>
      <c r="P14" s="33">
        <f t="shared" si="5"/>
        <v>0.58146194012577013</v>
      </c>
      <c r="Q14" s="33">
        <f t="shared" si="6"/>
        <v>0.99490342827791522</v>
      </c>
    </row>
    <row r="15" spans="1:17" ht="15" customHeight="1" x14ac:dyDescent="0.2">
      <c r="B15" s="22" t="s">
        <v>68</v>
      </c>
      <c r="C15" s="23">
        <v>41.736196319018383</v>
      </c>
      <c r="D15" s="23">
        <v>45.925925925925931</v>
      </c>
      <c r="E15" s="23">
        <v>42.664473684210527</v>
      </c>
      <c r="F15" s="23">
        <v>44.48</v>
      </c>
      <c r="G15" s="23">
        <v>44.617283950617264</v>
      </c>
      <c r="H15" s="23">
        <v>44.946428571428562</v>
      </c>
      <c r="I15" s="23">
        <v>46.734567901234556</v>
      </c>
      <c r="J15" s="23">
        <v>48.477987421383645</v>
      </c>
      <c r="K15" s="33">
        <f t="shared" si="0"/>
        <v>4.189729606907548</v>
      </c>
      <c r="L15" s="33">
        <f t="shared" si="1"/>
        <v>-3.2614522417154035</v>
      </c>
      <c r="M15" s="33">
        <f t="shared" si="2"/>
        <v>1.8155263157894694</v>
      </c>
      <c r="N15" s="33">
        <f t="shared" si="3"/>
        <v>0.13728395061726673</v>
      </c>
      <c r="O15" s="33">
        <f t="shared" si="4"/>
        <v>0.32914462081129869</v>
      </c>
      <c r="P15" s="33">
        <f t="shared" si="5"/>
        <v>1.7881393298059933</v>
      </c>
      <c r="Q15" s="33">
        <f t="shared" si="6"/>
        <v>1.7434195201490894</v>
      </c>
    </row>
    <row r="16" spans="1:17" ht="15" customHeight="1" x14ac:dyDescent="0.2">
      <c r="B16" s="22" t="s">
        <v>72</v>
      </c>
      <c r="C16" s="23">
        <v>41.818791946308693</v>
      </c>
      <c r="D16" s="23">
        <v>43.013513513513509</v>
      </c>
      <c r="E16" s="23">
        <v>45.664429530201339</v>
      </c>
      <c r="F16" s="23">
        <v>44.471910112359566</v>
      </c>
      <c r="G16" s="23">
        <v>45.743169398907128</v>
      </c>
      <c r="H16" s="23">
        <v>45.13636363636364</v>
      </c>
      <c r="I16" s="23">
        <v>44.967136150234751</v>
      </c>
      <c r="J16" s="23">
        <v>47.372641509433933</v>
      </c>
      <c r="K16" s="33">
        <f t="shared" si="0"/>
        <v>1.1947215672048159</v>
      </c>
      <c r="L16" s="33">
        <f t="shared" si="1"/>
        <v>2.6509160166878303</v>
      </c>
      <c r="M16" s="33">
        <f t="shared" si="2"/>
        <v>-1.1925194178417726</v>
      </c>
      <c r="N16" s="33">
        <f t="shared" si="3"/>
        <v>1.2712592865475614</v>
      </c>
      <c r="O16" s="33">
        <f t="shared" si="4"/>
        <v>-0.6068057625434875</v>
      </c>
      <c r="P16" s="33">
        <f t="shared" si="5"/>
        <v>-0.16922748612888938</v>
      </c>
      <c r="Q16" s="33">
        <f t="shared" si="6"/>
        <v>2.4055053591991822</v>
      </c>
    </row>
    <row r="17" spans="1:18" ht="15" customHeight="1" x14ac:dyDescent="0.2">
      <c r="B17" s="22" t="s">
        <v>71</v>
      </c>
      <c r="C17" s="23">
        <v>39.887850467289724</v>
      </c>
      <c r="D17" s="23">
        <v>43.844748858447474</v>
      </c>
      <c r="E17" s="23">
        <v>43.030042918454917</v>
      </c>
      <c r="F17" s="23">
        <v>40.846975088967945</v>
      </c>
      <c r="G17" s="23">
        <v>42.895397489539754</v>
      </c>
      <c r="H17" s="23">
        <v>42.182648401826476</v>
      </c>
      <c r="I17" s="23">
        <v>43.227586206896561</v>
      </c>
      <c r="J17" s="23">
        <v>45.715517241379324</v>
      </c>
      <c r="K17" s="33">
        <f t="shared" si="0"/>
        <v>3.9568983911577504</v>
      </c>
      <c r="L17" s="33">
        <f t="shared" si="1"/>
        <v>-0.81470593999255669</v>
      </c>
      <c r="M17" s="33">
        <f t="shared" si="2"/>
        <v>-2.1830678294869728</v>
      </c>
      <c r="N17" s="33">
        <f t="shared" si="3"/>
        <v>2.048422400571809</v>
      </c>
      <c r="O17" s="33">
        <f t="shared" si="4"/>
        <v>-0.71274908771327716</v>
      </c>
      <c r="P17" s="33">
        <f t="shared" si="5"/>
        <v>1.0449378050700844</v>
      </c>
      <c r="Q17" s="33">
        <f t="shared" si="6"/>
        <v>2.487931034482763</v>
      </c>
    </row>
    <row r="18" spans="1:18" ht="15" customHeight="1" x14ac:dyDescent="0.2">
      <c r="B18" s="22" t="s">
        <v>73</v>
      </c>
      <c r="C18" s="23">
        <v>45.963114754098385</v>
      </c>
      <c r="D18" s="23">
        <v>48.44534412955467</v>
      </c>
      <c r="E18" s="23">
        <v>48.378378378378365</v>
      </c>
      <c r="F18" s="23">
        <v>46.511173184357531</v>
      </c>
      <c r="G18" s="23">
        <v>46.635854341736717</v>
      </c>
      <c r="H18" s="23">
        <v>48.020833333333371</v>
      </c>
      <c r="I18" s="23">
        <v>46.339901477832491</v>
      </c>
      <c r="J18" s="23">
        <v>45.628440366972484</v>
      </c>
      <c r="K18" s="33">
        <f t="shared" si="0"/>
        <v>2.482229375456285</v>
      </c>
      <c r="L18" s="33">
        <f t="shared" si="1"/>
        <v>-6.6965751176304877E-2</v>
      </c>
      <c r="M18" s="33">
        <f t="shared" si="2"/>
        <v>-1.8672051940208334</v>
      </c>
      <c r="N18" s="33">
        <f t="shared" si="3"/>
        <v>0.12468115737918595</v>
      </c>
      <c r="O18" s="33">
        <f t="shared" si="4"/>
        <v>1.3849789915966539</v>
      </c>
      <c r="P18" s="33">
        <f t="shared" si="5"/>
        <v>-1.6809318555008801</v>
      </c>
      <c r="Q18" s="33">
        <f t="shared" si="6"/>
        <v>-0.7114611108600073</v>
      </c>
    </row>
    <row r="19" spans="1:18" ht="15" customHeight="1" x14ac:dyDescent="0.2">
      <c r="B19" s="22" t="s">
        <v>74</v>
      </c>
      <c r="C19" s="23">
        <v>37.223292469352003</v>
      </c>
      <c r="D19" s="23">
        <v>38.304311073541733</v>
      </c>
      <c r="E19" s="23">
        <v>38.771140092553694</v>
      </c>
      <c r="F19" s="23">
        <v>39.364899639732371</v>
      </c>
      <c r="G19" s="23">
        <v>41.964792433000547</v>
      </c>
      <c r="H19" s="23">
        <v>42.316205533596872</v>
      </c>
      <c r="I19" s="23">
        <v>43.48306709265168</v>
      </c>
      <c r="J19" s="23">
        <v>43.618988902589429</v>
      </c>
      <c r="K19" s="33">
        <f t="shared" si="0"/>
        <v>1.0810186041897296</v>
      </c>
      <c r="L19" s="33">
        <f t="shared" si="1"/>
        <v>0.46682901901196061</v>
      </c>
      <c r="M19" s="33">
        <f t="shared" si="2"/>
        <v>0.59375954717867785</v>
      </c>
      <c r="N19" s="33">
        <f t="shared" si="3"/>
        <v>2.5998927932681752</v>
      </c>
      <c r="O19" s="33">
        <f t="shared" si="4"/>
        <v>0.35141310059632502</v>
      </c>
      <c r="P19" s="33">
        <f t="shared" si="5"/>
        <v>1.1668615590548086</v>
      </c>
      <c r="Q19" s="33">
        <f t="shared" si="6"/>
        <v>0.13592180993774861</v>
      </c>
    </row>
    <row r="20" spans="1:18" ht="15" customHeight="1" x14ac:dyDescent="0.2">
      <c r="B20" s="22" t="s">
        <v>75</v>
      </c>
      <c r="C20" s="23">
        <v>36.998367346938835</v>
      </c>
      <c r="D20" s="23">
        <v>38.163830629204647</v>
      </c>
      <c r="E20" s="23">
        <v>38.608346709470226</v>
      </c>
      <c r="F20" s="23">
        <v>39.165848871442506</v>
      </c>
      <c r="G20" s="23">
        <v>41.795535261288634</v>
      </c>
      <c r="H20" s="23">
        <v>42.165471594043034</v>
      </c>
      <c r="I20" s="23">
        <v>43.415527950310597</v>
      </c>
      <c r="J20" s="23">
        <v>43.551452784503532</v>
      </c>
      <c r="K20" s="33">
        <f t="shared" si="0"/>
        <v>1.1654632822658115</v>
      </c>
      <c r="L20" s="33">
        <f t="shared" si="1"/>
        <v>0.44451608026557921</v>
      </c>
      <c r="M20" s="33">
        <f t="shared" si="2"/>
        <v>0.55750216197228042</v>
      </c>
      <c r="N20" s="33">
        <f t="shared" si="3"/>
        <v>2.6296863898461282</v>
      </c>
      <c r="O20" s="33">
        <f t="shared" si="4"/>
        <v>0.36993633275439919</v>
      </c>
      <c r="P20" s="33">
        <f t="shared" si="5"/>
        <v>1.2500563562675637</v>
      </c>
      <c r="Q20" s="33">
        <f t="shared" si="6"/>
        <v>0.13592483419293444</v>
      </c>
    </row>
    <row r="21" spans="1:18" ht="15" customHeight="1" x14ac:dyDescent="0.2">
      <c r="B21" s="22" t="s">
        <v>76</v>
      </c>
      <c r="C21" s="23">
        <v>38.529411764705877</v>
      </c>
      <c r="D21" s="23">
        <v>39.111764705882344</v>
      </c>
      <c r="E21" s="23">
        <v>39.745341614906835</v>
      </c>
      <c r="F21" s="23">
        <v>36.939999999999991</v>
      </c>
      <c r="G21" s="23">
        <v>38.765578635014826</v>
      </c>
      <c r="H21" s="23">
        <v>37.067567567567622</v>
      </c>
      <c r="I21" s="23">
        <v>37.793814432989699</v>
      </c>
      <c r="J21" s="23">
        <v>39.976635514018689</v>
      </c>
      <c r="K21" s="33">
        <f t="shared" si="0"/>
        <v>0.58235294117646674</v>
      </c>
      <c r="L21" s="33">
        <f t="shared" si="1"/>
        <v>0.63357690902449093</v>
      </c>
      <c r="M21" s="33">
        <f t="shared" si="2"/>
        <v>-2.805341614906844</v>
      </c>
      <c r="N21" s="33">
        <f t="shared" si="3"/>
        <v>1.8255786350148355</v>
      </c>
      <c r="O21" s="33">
        <f t="shared" si="4"/>
        <v>-1.6980110674472044</v>
      </c>
      <c r="P21" s="33">
        <f t="shared" si="5"/>
        <v>0.72624686542207684</v>
      </c>
      <c r="Q21" s="33">
        <f t="shared" si="6"/>
        <v>2.1828210810289903</v>
      </c>
    </row>
    <row r="22" spans="1:18" ht="6" customHeight="1" x14ac:dyDescent="0.2">
      <c r="B22" s="34"/>
      <c r="C22" s="35"/>
      <c r="D22" s="35"/>
      <c r="E22" s="35"/>
      <c r="F22" s="35"/>
      <c r="G22" s="35"/>
      <c r="H22" s="35"/>
      <c r="I22" s="35"/>
      <c r="J22" s="35"/>
      <c r="K22" s="35"/>
      <c r="L22" s="36"/>
      <c r="M22" s="36"/>
      <c r="N22" s="36"/>
      <c r="O22" s="36"/>
      <c r="P22" s="36"/>
      <c r="Q22" s="36"/>
    </row>
    <row r="23" spans="1:18" ht="15" customHeight="1" x14ac:dyDescent="0.2">
      <c r="B23" s="309" t="s">
        <v>59</v>
      </c>
      <c r="C23" s="309"/>
      <c r="D23" s="309"/>
      <c r="E23" s="309"/>
      <c r="F23" s="309"/>
      <c r="G23" s="309"/>
      <c r="H23" s="309"/>
      <c r="I23" s="309"/>
      <c r="J23" s="309"/>
      <c r="K23" s="309"/>
      <c r="L23" s="309"/>
      <c r="M23" s="309"/>
      <c r="N23" s="309"/>
      <c r="O23" s="309"/>
      <c r="P23" s="309"/>
      <c r="Q23" s="309"/>
    </row>
    <row r="24" spans="1:18" x14ac:dyDescent="0.2">
      <c r="B24" s="28"/>
      <c r="C24" s="28"/>
      <c r="D24" s="28"/>
      <c r="E24" s="28"/>
      <c r="F24" s="28"/>
      <c r="G24" s="28"/>
      <c r="H24" s="28"/>
      <c r="I24" s="28"/>
      <c r="J24" s="28"/>
      <c r="K24" s="28"/>
      <c r="L24" s="28"/>
      <c r="M24" s="28"/>
      <c r="N24" s="28"/>
      <c r="O24" s="28"/>
      <c r="P24" s="28"/>
      <c r="Q24" s="28"/>
    </row>
    <row r="25" spans="1:18" x14ac:dyDescent="0.2">
      <c r="B25" s="28"/>
      <c r="C25" s="28"/>
      <c r="D25" s="28"/>
      <c r="E25" s="28"/>
      <c r="F25" s="28"/>
      <c r="G25" s="28"/>
      <c r="H25" s="28"/>
      <c r="I25" s="28"/>
      <c r="J25" s="28"/>
      <c r="K25" s="28"/>
      <c r="L25" s="28"/>
      <c r="M25" s="28"/>
      <c r="N25" s="28"/>
      <c r="O25" s="28"/>
      <c r="P25" s="28"/>
      <c r="Q25" s="28"/>
    </row>
    <row r="26" spans="1:18" x14ac:dyDescent="0.2">
      <c r="B26" s="37"/>
      <c r="C26" s="37"/>
      <c r="D26" s="37"/>
      <c r="E26" s="37"/>
      <c r="F26" s="37"/>
      <c r="G26" s="37"/>
      <c r="H26" s="37"/>
      <c r="I26" s="37"/>
      <c r="J26" s="37"/>
      <c r="K26" s="37"/>
      <c r="L26" s="37"/>
      <c r="M26" s="37"/>
      <c r="N26" s="37"/>
      <c r="O26" s="37"/>
      <c r="P26" s="37"/>
      <c r="Q26" s="37"/>
      <c r="R26" s="37"/>
    </row>
    <row r="27" spans="1:18" x14ac:dyDescent="0.2">
      <c r="A27" s="10"/>
      <c r="B27" s="10"/>
      <c r="C27" s="10"/>
      <c r="D27" s="10"/>
      <c r="E27" s="10"/>
      <c r="F27" s="10"/>
      <c r="L27" s="37"/>
      <c r="M27" s="37"/>
      <c r="N27" s="37"/>
      <c r="O27" s="37"/>
      <c r="P27" s="37"/>
      <c r="Q27" s="37"/>
      <c r="R27" s="37"/>
    </row>
    <row r="28" spans="1:18" s="10" customFormat="1" x14ac:dyDescent="0.2">
      <c r="D28" s="10">
        <v>2014</v>
      </c>
      <c r="E28" s="10">
        <v>2015</v>
      </c>
      <c r="F28" s="10" t="s">
        <v>78</v>
      </c>
    </row>
    <row r="29" spans="1:18" s="10" customFormat="1" x14ac:dyDescent="0.2">
      <c r="B29" s="10" t="s">
        <v>61</v>
      </c>
      <c r="D29" s="10">
        <v>54.133489461358323</v>
      </c>
      <c r="E29" s="10">
        <v>56.498727735368945</v>
      </c>
      <c r="F29" s="10">
        <f t="shared" ref="F29:F44" si="7">IFERROR(E29-D29,"-")</f>
        <v>2.3652382740106219</v>
      </c>
    </row>
    <row r="30" spans="1:18" s="10" customFormat="1" x14ac:dyDescent="0.2">
      <c r="B30" s="10" t="s">
        <v>62</v>
      </c>
      <c r="D30" s="10">
        <v>51.794117647058798</v>
      </c>
      <c r="E30" s="10">
        <v>56.217194570135746</v>
      </c>
      <c r="F30" s="10">
        <f t="shared" si="7"/>
        <v>4.4230769230769482</v>
      </c>
    </row>
    <row r="31" spans="1:18" s="10" customFormat="1" x14ac:dyDescent="0.2">
      <c r="B31" s="10" t="s">
        <v>63</v>
      </c>
      <c r="D31" s="10">
        <v>52.16915422885571</v>
      </c>
      <c r="E31" s="10">
        <v>53.380341880341852</v>
      </c>
      <c r="F31" s="10">
        <f t="shared" si="7"/>
        <v>1.2111876514861422</v>
      </c>
    </row>
    <row r="32" spans="1:18" s="10" customFormat="1" x14ac:dyDescent="0.2">
      <c r="B32" s="10" t="s">
        <v>64</v>
      </c>
      <c r="D32" s="10">
        <v>50.08185053380781</v>
      </c>
      <c r="E32" s="10">
        <v>53.156118143459921</v>
      </c>
      <c r="F32" s="10">
        <f t="shared" si="7"/>
        <v>3.0742676096521109</v>
      </c>
    </row>
    <row r="33" spans="1:6" s="10" customFormat="1" x14ac:dyDescent="0.2">
      <c r="B33" s="10" t="s">
        <v>65</v>
      </c>
      <c r="D33" s="10">
        <v>52.442477876106182</v>
      </c>
      <c r="E33" s="10">
        <v>51.622857142857171</v>
      </c>
      <c r="F33" s="10">
        <f t="shared" si="7"/>
        <v>-0.81962073324901041</v>
      </c>
    </row>
    <row r="34" spans="1:6" s="10" customFormat="1" x14ac:dyDescent="0.2">
      <c r="B34" s="10" t="s">
        <v>66</v>
      </c>
      <c r="D34" s="10">
        <v>50.139062891505894</v>
      </c>
      <c r="E34" s="10">
        <v>50.844558321132297</v>
      </c>
      <c r="F34" s="10">
        <f t="shared" si="7"/>
        <v>0.70549542962640288</v>
      </c>
    </row>
    <row r="35" spans="1:6" s="10" customFormat="1" x14ac:dyDescent="0.2">
      <c r="B35" s="10" t="s">
        <v>67</v>
      </c>
      <c r="D35" s="10">
        <v>48.254601226993834</v>
      </c>
      <c r="E35" s="10">
        <v>49.75783475783475</v>
      </c>
      <c r="F35" s="10">
        <f t="shared" si="7"/>
        <v>1.5032335308409159</v>
      </c>
    </row>
    <row r="36" spans="1:6" s="10" customFormat="1" x14ac:dyDescent="0.2">
      <c r="B36" s="10" t="s">
        <v>69</v>
      </c>
      <c r="D36" s="10">
        <v>47.418206707734456</v>
      </c>
      <c r="E36" s="10">
        <v>48.812544045102179</v>
      </c>
      <c r="F36" s="10">
        <f t="shared" si="7"/>
        <v>1.3943373373677233</v>
      </c>
    </row>
    <row r="37" spans="1:6" s="10" customFormat="1" x14ac:dyDescent="0.2">
      <c r="B37" s="10" t="s">
        <v>70</v>
      </c>
      <c r="D37" s="10">
        <v>47.709441980783502</v>
      </c>
      <c r="E37" s="10">
        <v>48.704345409061418</v>
      </c>
      <c r="F37" s="10">
        <f t="shared" si="7"/>
        <v>0.99490342827791522</v>
      </c>
    </row>
    <row r="38" spans="1:6" s="10" customFormat="1" x14ac:dyDescent="0.2">
      <c r="B38" s="10" t="s">
        <v>68</v>
      </c>
      <c r="D38" s="10">
        <v>46.734567901234556</v>
      </c>
      <c r="E38" s="10">
        <v>48.477987421383645</v>
      </c>
      <c r="F38" s="10">
        <f t="shared" si="7"/>
        <v>1.7434195201490894</v>
      </c>
    </row>
    <row r="39" spans="1:6" s="10" customFormat="1" x14ac:dyDescent="0.2">
      <c r="B39" s="10" t="s">
        <v>72</v>
      </c>
      <c r="D39" s="10">
        <v>44.967136150234751</v>
      </c>
      <c r="E39" s="10">
        <v>47.372641509433933</v>
      </c>
      <c r="F39" s="10">
        <f t="shared" si="7"/>
        <v>2.4055053591991822</v>
      </c>
    </row>
    <row r="40" spans="1:6" s="10" customFormat="1" x14ac:dyDescent="0.2">
      <c r="B40" s="10" t="s">
        <v>71</v>
      </c>
      <c r="D40" s="10">
        <v>43.227586206896561</v>
      </c>
      <c r="E40" s="10">
        <v>45.715517241379324</v>
      </c>
      <c r="F40" s="10">
        <f t="shared" si="7"/>
        <v>2.487931034482763</v>
      </c>
    </row>
    <row r="41" spans="1:6" s="10" customFormat="1" x14ac:dyDescent="0.2">
      <c r="B41" s="10" t="s">
        <v>73</v>
      </c>
      <c r="D41" s="10">
        <v>46.339901477832491</v>
      </c>
      <c r="E41" s="10">
        <v>45.628440366972484</v>
      </c>
      <c r="F41" s="10">
        <f t="shared" si="7"/>
        <v>-0.7114611108600073</v>
      </c>
    </row>
    <row r="42" spans="1:6" s="10" customFormat="1" x14ac:dyDescent="0.2">
      <c r="B42" s="10" t="s">
        <v>74</v>
      </c>
      <c r="D42" s="10">
        <v>43.48306709265168</v>
      </c>
      <c r="E42" s="10">
        <v>43.618988902589429</v>
      </c>
      <c r="F42" s="10">
        <f t="shared" si="7"/>
        <v>0.13592180993774861</v>
      </c>
    </row>
    <row r="43" spans="1:6" s="10" customFormat="1" x14ac:dyDescent="0.2">
      <c r="B43" s="10" t="s">
        <v>75</v>
      </c>
      <c r="D43" s="10">
        <v>43.415527950310597</v>
      </c>
      <c r="E43" s="10">
        <v>43.551452784503532</v>
      </c>
      <c r="F43" s="10">
        <f t="shared" si="7"/>
        <v>0.13592483419293444</v>
      </c>
    </row>
    <row r="44" spans="1:6" s="10" customFormat="1" x14ac:dyDescent="0.2">
      <c r="B44" s="10" t="s">
        <v>76</v>
      </c>
      <c r="D44" s="10">
        <v>37.793814432989699</v>
      </c>
      <c r="E44" s="10">
        <v>39.976635514018689</v>
      </c>
      <c r="F44" s="10">
        <f t="shared" si="7"/>
        <v>2.1828210810289903</v>
      </c>
    </row>
    <row r="45" spans="1:6" x14ac:dyDescent="0.2">
      <c r="A45" s="10"/>
      <c r="B45" s="10"/>
      <c r="C45" s="10"/>
      <c r="D45" s="10"/>
      <c r="E45" s="10"/>
      <c r="F45" s="10"/>
    </row>
  </sheetData>
  <sortState ref="A28:R44">
    <sortCondition descending="1" ref="E28:E44"/>
  </sortState>
  <mergeCells count="2">
    <mergeCell ref="B3:Q3"/>
    <mergeCell ref="B23:Q23"/>
  </mergeCells>
  <conditionalFormatting sqref="B6:B12 B14:B21 C6:Q21">
    <cfRule type="expression" dxfId="55" priority="1">
      <formula>$B6="Todos los países"</formula>
    </cfRule>
  </conditionalFormatting>
  <printOptions horizontalCentered="1" verticalCentered="1"/>
  <pageMargins left="0.39370078740157483" right="0.39370078740157483" top="0.59055118110236227" bottom="0.39370078740157483" header="0.11811023622047245" footer="0.11811023622047245"/>
  <pageSetup paperSize="9" scale="67" orientation="landscape" cellComments="atEnd" r:id="rId1"/>
  <headerFooter scaleWithDoc="0" alignWithMargins="0">
    <oddHeader>&amp;L&amp;G&amp;C&amp;K01+024Encuesta de Turismo Receptivo</oddHeader>
    <oddFooter>&amp;CTurismo de Tenerife&amp;R&amp;K01+033&amp;P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2AC93C98-E7E4-45E5-90D3-453C1B5C3AA0}">
            <xm:f>$B6=Edad!$B$1</xm:f>
            <x14:dxf>
              <font>
                <color theme="6"/>
              </font>
            </x14:dxf>
          </x14:cfRule>
          <xm:sqref>B6:Q21</xm:sqref>
        </x14:conditionalFormatting>
      </x14:conditionalFormatting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pageSetUpPr fitToPage="1"/>
  </sheetPr>
  <dimension ref="A1:AB121"/>
  <sheetViews>
    <sheetView showGridLines="0" zoomScaleNormal="100" workbookViewId="0"/>
  </sheetViews>
  <sheetFormatPr baseColWidth="10" defaultColWidth="9.42578125" defaultRowHeight="12.75" x14ac:dyDescent="0.2"/>
  <cols>
    <col min="1" max="1" width="16.28515625" customWidth="1"/>
    <col min="2" max="2" width="29.7109375" customWidth="1"/>
    <col min="3" max="3" width="14.140625" customWidth="1"/>
    <col min="4" max="21" width="7.7109375" customWidth="1"/>
    <col min="22" max="22" width="10.85546875" bestFit="1" customWidth="1"/>
  </cols>
  <sheetData>
    <row r="1" spans="1:28" x14ac:dyDescent="0.2">
      <c r="A1" s="10"/>
    </row>
    <row r="2" spans="1:28" ht="77.25" customHeight="1" x14ac:dyDescent="0.2"/>
    <row r="3" spans="1:28" ht="21.75" customHeight="1" thickBot="1" x14ac:dyDescent="0.4">
      <c r="B3" s="312" t="s">
        <v>651</v>
      </c>
      <c r="C3" s="312"/>
      <c r="D3" s="312"/>
      <c r="E3" s="312"/>
      <c r="F3" s="312"/>
      <c r="G3" s="312"/>
      <c r="H3" s="312"/>
      <c r="I3" s="312"/>
      <c r="J3" s="312"/>
      <c r="K3" s="312"/>
      <c r="L3" s="312"/>
      <c r="M3" s="312"/>
      <c r="N3" s="312"/>
      <c r="O3" s="312"/>
      <c r="P3" s="312"/>
      <c r="Q3" s="312"/>
      <c r="R3" s="312"/>
      <c r="S3" s="312"/>
    </row>
    <row r="4" spans="1:28" s="11" customFormat="1" ht="6" customHeight="1" x14ac:dyDescent="0.2">
      <c r="B4" s="41"/>
      <c r="C4" s="41"/>
      <c r="D4" s="42"/>
      <c r="E4" s="42"/>
      <c r="F4" s="42"/>
      <c r="G4" s="42"/>
      <c r="H4" s="42"/>
      <c r="I4" s="42"/>
      <c r="J4" s="42"/>
      <c r="K4" s="42"/>
      <c r="L4" s="42"/>
      <c r="M4" s="43"/>
      <c r="N4" s="43"/>
      <c r="O4" s="43"/>
      <c r="P4" s="43"/>
      <c r="Q4" s="43"/>
      <c r="R4" s="43"/>
      <c r="S4" s="43"/>
    </row>
    <row r="5" spans="1:28" ht="39.75" customHeight="1" x14ac:dyDescent="0.2">
      <c r="B5" s="100"/>
      <c r="C5" s="101">
        <v>2007</v>
      </c>
      <c r="D5" s="101">
        <v>2008</v>
      </c>
      <c r="E5" s="101">
        <v>2009</v>
      </c>
      <c r="F5" s="101">
        <v>2010</v>
      </c>
      <c r="G5" s="101">
        <v>2011</v>
      </c>
      <c r="H5" s="101">
        <v>2012</v>
      </c>
      <c r="I5" s="101">
        <v>2013</v>
      </c>
      <c r="J5" s="101">
        <v>2014</v>
      </c>
      <c r="K5" s="102">
        <v>2015</v>
      </c>
      <c r="L5" s="103" t="s">
        <v>108</v>
      </c>
      <c r="M5" s="103" t="s">
        <v>109</v>
      </c>
      <c r="N5" s="103" t="s">
        <v>155</v>
      </c>
      <c r="O5" s="103" t="s">
        <v>156</v>
      </c>
      <c r="P5" s="103" t="s">
        <v>157</v>
      </c>
      <c r="Q5" s="103" t="s">
        <v>387</v>
      </c>
      <c r="R5" s="103" t="s">
        <v>214</v>
      </c>
      <c r="S5" s="103" t="s">
        <v>593</v>
      </c>
      <c r="U5" s="20"/>
      <c r="V5" s="20"/>
      <c r="W5" s="20"/>
      <c r="X5" s="20"/>
      <c r="Y5" s="20"/>
      <c r="Z5" s="20"/>
      <c r="AA5" s="20"/>
      <c r="AB5" s="21"/>
    </row>
    <row r="6" spans="1:28" ht="6" customHeight="1" x14ac:dyDescent="0.2">
      <c r="B6" s="136"/>
      <c r="C6" s="136"/>
      <c r="D6" s="141"/>
      <c r="E6" s="141"/>
      <c r="F6" s="141"/>
      <c r="G6" s="141"/>
      <c r="H6" s="141"/>
      <c r="I6" s="141"/>
      <c r="J6" s="141"/>
      <c r="K6" s="141"/>
      <c r="L6" s="141"/>
      <c r="M6" s="142"/>
      <c r="N6" s="142"/>
      <c r="O6" s="142"/>
      <c r="P6" s="142"/>
      <c r="Q6" s="142"/>
      <c r="R6" s="142"/>
      <c r="S6" s="142"/>
      <c r="U6" s="20"/>
      <c r="V6" s="20"/>
      <c r="W6" s="20"/>
      <c r="X6" s="20"/>
      <c r="Y6" s="20"/>
      <c r="Z6" s="20"/>
      <c r="AA6" s="20"/>
      <c r="AB6" s="21"/>
    </row>
    <row r="7" spans="1:28" ht="21" customHeight="1" x14ac:dyDescent="0.2">
      <c r="B7" s="339" t="s">
        <v>381</v>
      </c>
      <c r="C7" s="339"/>
      <c r="D7" s="339"/>
      <c r="E7" s="339"/>
      <c r="F7" s="339"/>
      <c r="G7" s="339"/>
      <c r="H7" s="339"/>
      <c r="I7" s="339"/>
      <c r="J7" s="339"/>
      <c r="K7" s="339"/>
      <c r="L7" s="339"/>
      <c r="M7" s="339"/>
      <c r="N7" s="339"/>
      <c r="O7" s="339"/>
      <c r="P7" s="339"/>
      <c r="Q7" s="339"/>
      <c r="R7" s="339"/>
      <c r="S7" s="339"/>
      <c r="U7" s="20"/>
      <c r="V7" s="20"/>
      <c r="W7" s="20"/>
      <c r="X7" s="20"/>
      <c r="Y7" s="20"/>
      <c r="Z7" s="20"/>
      <c r="AA7" s="20"/>
      <c r="AB7" s="21"/>
    </row>
    <row r="8" spans="1:28" x14ac:dyDescent="0.2">
      <c r="B8" s="195" t="s">
        <v>382</v>
      </c>
      <c r="C8" s="98">
        <v>637.36725732437696</v>
      </c>
      <c r="D8" s="98">
        <v>643.17659762201754</v>
      </c>
      <c r="E8" s="98">
        <v>630.41157436711387</v>
      </c>
      <c r="F8" s="98">
        <v>653.13452385656899</v>
      </c>
      <c r="G8" s="98">
        <v>673.03015379474505</v>
      </c>
      <c r="H8" s="98">
        <v>696.13350341504815</v>
      </c>
      <c r="I8" s="98">
        <v>711.7714224865324</v>
      </c>
      <c r="J8" s="98">
        <v>698.23011680407944</v>
      </c>
      <c r="K8" s="98">
        <v>740.38139475498474</v>
      </c>
      <c r="L8" s="99">
        <f t="shared" ref="L8:S10" si="0">D8/C8-1</f>
        <v>9.1145885372709845E-3</v>
      </c>
      <c r="M8" s="99">
        <f t="shared" si="0"/>
        <v>-1.9846840357841233E-2</v>
      </c>
      <c r="N8" s="99">
        <f t="shared" si="0"/>
        <v>3.6044626103616917E-2</v>
      </c>
      <c r="O8" s="99">
        <f t="shared" si="0"/>
        <v>3.046176432490233E-2</v>
      </c>
      <c r="P8" s="99">
        <f t="shared" si="0"/>
        <v>3.4327361842615201E-2</v>
      </c>
      <c r="Q8" s="99">
        <f t="shared" si="0"/>
        <v>2.2463965596783764E-2</v>
      </c>
      <c r="R8" s="99">
        <f t="shared" si="0"/>
        <v>-1.9024795397302063E-2</v>
      </c>
      <c r="S8" s="99">
        <f t="shared" si="0"/>
        <v>6.036874797643943E-2</v>
      </c>
    </row>
    <row r="9" spans="1:28" ht="15" customHeight="1" x14ac:dyDescent="0.2">
      <c r="B9" s="195" t="s">
        <v>383</v>
      </c>
      <c r="C9" s="98">
        <v>388.14461438331301</v>
      </c>
      <c r="D9" s="98">
        <v>376.69051645709465</v>
      </c>
      <c r="E9" s="98">
        <v>357.95475030382158</v>
      </c>
      <c r="F9" s="98">
        <v>359.88552289794779</v>
      </c>
      <c r="G9" s="98">
        <v>353.1865417631916</v>
      </c>
      <c r="H9" s="98">
        <v>353.00930777490129</v>
      </c>
      <c r="I9" s="98">
        <v>370.91855332028052</v>
      </c>
      <c r="J9" s="98">
        <v>367.42590263860603</v>
      </c>
      <c r="K9" s="98">
        <v>387.67482844824917</v>
      </c>
      <c r="L9" s="99">
        <f t="shared" si="0"/>
        <v>-2.9509872098616441E-2</v>
      </c>
      <c r="M9" s="99">
        <f t="shared" si="0"/>
        <v>-4.9737822787495278E-2</v>
      </c>
      <c r="N9" s="99">
        <f t="shared" si="0"/>
        <v>5.3939013031323313E-3</v>
      </c>
      <c r="O9" s="99">
        <f t="shared" si="0"/>
        <v>-1.8614200095667166E-2</v>
      </c>
      <c r="P9" s="99">
        <f t="shared" si="0"/>
        <v>-5.0181410482263988E-4</v>
      </c>
      <c r="Q9" s="99">
        <f t="shared" si="0"/>
        <v>5.0733068933126235E-2</v>
      </c>
      <c r="R9" s="99">
        <f t="shared" si="0"/>
        <v>-9.4162199502020316E-3</v>
      </c>
      <c r="S9" s="99">
        <f t="shared" si="0"/>
        <v>5.5110229475464179E-2</v>
      </c>
    </row>
    <row r="10" spans="1:28" ht="15" customHeight="1" x14ac:dyDescent="0.2">
      <c r="B10" s="20" t="s">
        <v>384</v>
      </c>
      <c r="C10" s="197">
        <v>1022.40866834669</v>
      </c>
      <c r="D10" s="197">
        <v>1015.4233629359832</v>
      </c>
      <c r="E10" s="197">
        <v>981.43492695952568</v>
      </c>
      <c r="F10" s="197">
        <v>1008.5442716873425</v>
      </c>
      <c r="G10" s="197">
        <v>1021.9247090413413</v>
      </c>
      <c r="H10" s="197">
        <v>1041.0728478350898</v>
      </c>
      <c r="I10" s="197">
        <v>1079.0613846036267</v>
      </c>
      <c r="J10" s="197">
        <v>1063.6133234538943</v>
      </c>
      <c r="K10" s="197">
        <v>1125.1486422527528</v>
      </c>
      <c r="L10" s="142">
        <f t="shared" si="0"/>
        <v>-6.832204799283037E-3</v>
      </c>
      <c r="M10" s="142">
        <f t="shared" si="0"/>
        <v>-3.3472182359664981E-2</v>
      </c>
      <c r="N10" s="142">
        <f t="shared" si="0"/>
        <v>2.7622151997179545E-2</v>
      </c>
      <c r="O10" s="142">
        <f t="shared" si="0"/>
        <v>1.3267079819523131E-2</v>
      </c>
      <c r="P10" s="142">
        <f t="shared" si="0"/>
        <v>1.8737328322074864E-2</v>
      </c>
      <c r="Q10" s="142">
        <f t="shared" si="0"/>
        <v>3.648979689320897E-2</v>
      </c>
      <c r="R10" s="142">
        <f t="shared" si="0"/>
        <v>-1.4316202368234165E-2</v>
      </c>
      <c r="S10" s="142">
        <f t="shared" si="0"/>
        <v>5.7854971766462482E-2</v>
      </c>
    </row>
    <row r="11" spans="1:28" ht="21" customHeight="1" x14ac:dyDescent="0.2">
      <c r="B11" s="339" t="s">
        <v>385</v>
      </c>
      <c r="C11" s="339"/>
      <c r="D11" s="339"/>
      <c r="E11" s="339"/>
      <c r="F11" s="339"/>
      <c r="G11" s="339"/>
      <c r="H11" s="339"/>
      <c r="I11" s="339"/>
      <c r="J11" s="339"/>
      <c r="K11" s="339"/>
      <c r="L11" s="339"/>
      <c r="M11" s="339"/>
      <c r="N11" s="339"/>
      <c r="O11" s="339"/>
      <c r="P11" s="339"/>
      <c r="Q11" s="339"/>
      <c r="R11" s="339"/>
      <c r="S11" s="339"/>
    </row>
    <row r="12" spans="1:28" ht="15" customHeight="1" x14ac:dyDescent="0.2">
      <c r="B12" s="195" t="s">
        <v>382</v>
      </c>
      <c r="C12" s="98">
        <v>66.468318345722494</v>
      </c>
      <c r="D12" s="98">
        <v>68.307611983919543</v>
      </c>
      <c r="E12" s="98">
        <v>65.273888009829918</v>
      </c>
      <c r="F12" s="98">
        <v>67.447191395233872</v>
      </c>
      <c r="G12" s="98">
        <v>71.295741495141186</v>
      </c>
      <c r="H12" s="98">
        <v>73.835711246010717</v>
      </c>
      <c r="I12" s="98">
        <v>75.065665894566919</v>
      </c>
      <c r="J12" s="98">
        <v>74.0115832011723</v>
      </c>
      <c r="K12" s="98">
        <v>76.380484610325709</v>
      </c>
      <c r="L12" s="99">
        <f t="shared" ref="L12:S14" si="1">D12/C12-1</f>
        <v>2.7671734203208009E-2</v>
      </c>
      <c r="M12" s="99">
        <f t="shared" si="1"/>
        <v>-4.441267797216808E-2</v>
      </c>
      <c r="N12" s="99">
        <f t="shared" si="1"/>
        <v>3.3295142233241259E-2</v>
      </c>
      <c r="O12" s="99">
        <f t="shared" si="1"/>
        <v>5.7060198064515344E-2</v>
      </c>
      <c r="P12" s="99">
        <f t="shared" si="1"/>
        <v>3.562582697933836E-2</v>
      </c>
      <c r="Q12" s="99">
        <f t="shared" si="1"/>
        <v>1.6657991475942602E-2</v>
      </c>
      <c r="R12" s="99">
        <f t="shared" si="1"/>
        <v>-1.404214138158888E-2</v>
      </c>
      <c r="S12" s="99">
        <f t="shared" si="1"/>
        <v>3.2007171130422396E-2</v>
      </c>
    </row>
    <row r="13" spans="1:28" ht="15" customHeight="1" x14ac:dyDescent="0.2">
      <c r="B13" s="195" t="s">
        <v>383</v>
      </c>
      <c r="C13" s="98">
        <v>40.642639932184302</v>
      </c>
      <c r="D13" s="98">
        <v>40.062917528009486</v>
      </c>
      <c r="E13" s="98">
        <v>37.178670560809259</v>
      </c>
      <c r="F13" s="98">
        <v>37.314044359511058</v>
      </c>
      <c r="G13" s="98">
        <v>37.557843731647338</v>
      </c>
      <c r="H13" s="98">
        <v>37.539493044820354</v>
      </c>
      <c r="I13" s="98">
        <v>39.141513475465835</v>
      </c>
      <c r="J13" s="98">
        <v>39.047745910403684</v>
      </c>
      <c r="K13" s="98">
        <v>39.805978530376997</v>
      </c>
      <c r="L13" s="99">
        <f t="shared" si="1"/>
        <v>-1.4263896369481222E-2</v>
      </c>
      <c r="M13" s="99">
        <f t="shared" si="1"/>
        <v>-7.199293374437199E-2</v>
      </c>
      <c r="N13" s="99">
        <f t="shared" si="1"/>
        <v>3.6411683543224882E-3</v>
      </c>
      <c r="O13" s="99">
        <f t="shared" si="1"/>
        <v>6.5337160932579241E-3</v>
      </c>
      <c r="P13" s="99">
        <f t="shared" si="1"/>
        <v>-4.8859798656442077E-4</v>
      </c>
      <c r="Q13" s="99">
        <f t="shared" si="1"/>
        <v>4.2675601099160909E-2</v>
      </c>
      <c r="R13" s="99">
        <f t="shared" si="1"/>
        <v>-2.3956039697066167E-3</v>
      </c>
      <c r="S13" s="99">
        <f t="shared" si="1"/>
        <v>1.9418089374815706E-2</v>
      </c>
    </row>
    <row r="14" spans="1:28" ht="15" customHeight="1" x14ac:dyDescent="0.2">
      <c r="B14" s="20" t="s">
        <v>384</v>
      </c>
      <c r="C14" s="197">
        <v>106.610511622506</v>
      </c>
      <c r="D14" s="197">
        <v>107.80798338039341</v>
      </c>
      <c r="E14" s="197">
        <v>101.6994310100757</v>
      </c>
      <c r="F14" s="197">
        <v>104.29226898946538</v>
      </c>
      <c r="G14" s="197">
        <v>108.46194764671914</v>
      </c>
      <c r="H14" s="197">
        <v>110.49459790895513</v>
      </c>
      <c r="I14" s="197">
        <v>113.77801728456042</v>
      </c>
      <c r="J14" s="197">
        <v>112.79287541925224</v>
      </c>
      <c r="K14" s="197">
        <v>116.05498752962366</v>
      </c>
      <c r="L14" s="142">
        <f t="shared" si="1"/>
        <v>1.1232210967409229E-2</v>
      </c>
      <c r="M14" s="142">
        <f t="shared" si="1"/>
        <v>-5.6661410210819718E-2</v>
      </c>
      <c r="N14" s="142">
        <f t="shared" si="1"/>
        <v>2.549510802211663E-2</v>
      </c>
      <c r="O14" s="142">
        <f t="shared" si="1"/>
        <v>3.9980707080741862E-2</v>
      </c>
      <c r="P14" s="142">
        <f t="shared" si="1"/>
        <v>1.8740676397004385E-2</v>
      </c>
      <c r="Q14" s="142">
        <f t="shared" si="1"/>
        <v>2.9715655224255899E-2</v>
      </c>
      <c r="R14" s="142">
        <f t="shared" si="1"/>
        <v>-8.6584551991649716E-3</v>
      </c>
      <c r="S14" s="142">
        <f t="shared" si="1"/>
        <v>2.8921260303419905E-2</v>
      </c>
    </row>
    <row r="15" spans="1:28" ht="6" customHeight="1" x14ac:dyDescent="0.2">
      <c r="B15" s="21"/>
      <c r="C15" s="21"/>
      <c r="D15" s="25"/>
      <c r="E15" s="25"/>
      <c r="F15" s="25"/>
      <c r="G15" s="25"/>
      <c r="H15" s="25"/>
      <c r="I15" s="25"/>
      <c r="J15" s="25"/>
      <c r="K15" s="25"/>
      <c r="L15" s="25"/>
      <c r="M15" s="27"/>
      <c r="N15" s="27"/>
      <c r="O15" s="27"/>
      <c r="P15" s="27"/>
      <c r="Q15" s="27"/>
      <c r="R15" s="27"/>
      <c r="S15" s="27"/>
    </row>
    <row r="16" spans="1:28" ht="15" customHeight="1" x14ac:dyDescent="0.2">
      <c r="B16" s="311" t="s">
        <v>59</v>
      </c>
      <c r="C16" s="311"/>
      <c r="D16" s="311"/>
      <c r="E16" s="311"/>
      <c r="F16" s="311"/>
      <c r="G16" s="311"/>
      <c r="H16" s="311"/>
      <c r="I16" s="311"/>
      <c r="J16" s="311"/>
      <c r="K16" s="311"/>
      <c r="L16" s="311"/>
      <c r="M16" s="311"/>
      <c r="N16" s="311"/>
      <c r="O16" s="311"/>
      <c r="P16" s="311"/>
      <c r="Q16" s="311"/>
      <c r="R16" s="311"/>
      <c r="S16" s="311"/>
    </row>
    <row r="17" spans="2:19" x14ac:dyDescent="0.2">
      <c r="B17" s="28"/>
      <c r="C17" s="28"/>
      <c r="D17" s="28"/>
      <c r="E17" s="28"/>
      <c r="F17" s="28"/>
      <c r="G17" s="28"/>
      <c r="H17" s="28"/>
      <c r="I17" s="28"/>
      <c r="J17" s="28"/>
      <c r="K17" s="28"/>
      <c r="L17" s="28"/>
      <c r="M17" s="28"/>
      <c r="N17" s="28"/>
      <c r="O17" s="28"/>
      <c r="P17" s="28"/>
      <c r="Q17" s="28"/>
      <c r="R17" s="28"/>
      <c r="S17" s="28"/>
    </row>
    <row r="18" spans="2:19" x14ac:dyDescent="0.2">
      <c r="B18" s="28"/>
      <c r="C18" s="28"/>
      <c r="D18" s="28"/>
      <c r="E18" s="28"/>
      <c r="F18" s="28"/>
      <c r="G18" s="28"/>
      <c r="H18" s="28"/>
      <c r="I18" s="28"/>
      <c r="J18" s="28"/>
      <c r="K18" s="28"/>
      <c r="L18" s="28"/>
      <c r="M18" s="28"/>
      <c r="N18" s="28"/>
      <c r="O18" s="28"/>
      <c r="P18" s="28"/>
      <c r="Q18" s="28"/>
      <c r="R18" s="28"/>
      <c r="S18" s="28"/>
    </row>
    <row r="76" spans="2:19" x14ac:dyDescent="0.2">
      <c r="R76" s="10" t="s">
        <v>652</v>
      </c>
    </row>
    <row r="79" spans="2:19" x14ac:dyDescent="0.2">
      <c r="B79" s="10"/>
      <c r="C79" s="10"/>
      <c r="D79" s="10"/>
      <c r="E79" s="10"/>
      <c r="F79" s="10"/>
      <c r="G79" s="10"/>
      <c r="H79" s="10"/>
      <c r="I79" s="10"/>
      <c r="J79" s="10"/>
      <c r="K79" s="10"/>
      <c r="L79" s="10"/>
      <c r="M79" s="10"/>
      <c r="N79" s="10"/>
      <c r="O79" s="10"/>
      <c r="P79" s="10"/>
      <c r="Q79" s="10"/>
      <c r="R79" s="10"/>
      <c r="S79" s="10"/>
    </row>
    <row r="80" spans="2:19" x14ac:dyDescent="0.2">
      <c r="B80" s="10"/>
      <c r="C80" s="10"/>
      <c r="D80" s="10"/>
      <c r="E80" s="10"/>
      <c r="F80" s="10"/>
      <c r="G80" s="10"/>
      <c r="H80" s="10"/>
      <c r="I80" s="10"/>
      <c r="J80" s="10"/>
      <c r="K80" s="10"/>
      <c r="L80" s="10"/>
      <c r="M80" s="10"/>
      <c r="N80" s="10"/>
      <c r="O80" s="10"/>
      <c r="P80" s="10"/>
      <c r="Q80" s="10"/>
      <c r="R80" s="10"/>
      <c r="S80" s="10"/>
    </row>
    <row r="81" spans="2:19" x14ac:dyDescent="0.2">
      <c r="B81" s="10"/>
      <c r="C81" s="10"/>
      <c r="D81" s="10"/>
      <c r="E81" s="10"/>
      <c r="F81" s="10"/>
      <c r="G81" s="10"/>
      <c r="H81" s="10"/>
      <c r="I81" s="10"/>
      <c r="J81" s="10"/>
      <c r="K81" s="10"/>
      <c r="L81" s="10"/>
      <c r="M81" s="10"/>
      <c r="N81" s="10"/>
      <c r="O81" s="10"/>
      <c r="P81" s="10"/>
      <c r="Q81" s="10"/>
      <c r="R81" s="10"/>
      <c r="S81" s="10"/>
    </row>
    <row r="82" spans="2:19" x14ac:dyDescent="0.2">
      <c r="B82" s="10"/>
      <c r="C82" s="10"/>
      <c r="D82" s="10"/>
      <c r="E82" s="10"/>
      <c r="F82" s="10"/>
      <c r="G82" s="10"/>
      <c r="H82" s="10"/>
      <c r="I82" s="10"/>
      <c r="J82" s="10"/>
      <c r="K82" s="10"/>
      <c r="L82" s="10"/>
      <c r="M82" s="10"/>
      <c r="N82" s="10"/>
      <c r="O82" s="10"/>
      <c r="P82" s="10"/>
      <c r="Q82" s="10"/>
      <c r="R82" s="10"/>
      <c r="S82" s="10"/>
    </row>
    <row r="118" spans="2:17" s="44" customFormat="1" x14ac:dyDescent="0.2">
      <c r="B118" s="340" t="s">
        <v>386</v>
      </c>
      <c r="C118" s="340"/>
      <c r="D118" s="340"/>
      <c r="E118" s="340"/>
      <c r="F118" s="340"/>
      <c r="G118" s="340"/>
      <c r="H118" s="340"/>
      <c r="I118" s="340"/>
      <c r="J118" s="10"/>
      <c r="K118" s="340" t="s">
        <v>386</v>
      </c>
      <c r="L118" s="340"/>
      <c r="M118" s="340"/>
      <c r="N118" s="340"/>
      <c r="O118" s="340"/>
      <c r="P118" s="10"/>
      <c r="Q118" s="10"/>
    </row>
    <row r="119" spans="2:17" s="44" customFormat="1" x14ac:dyDescent="0.2">
      <c r="B119" s="198">
        <v>2009</v>
      </c>
      <c r="C119" s="198"/>
      <c r="D119" s="198"/>
      <c r="E119" s="198"/>
      <c r="F119" s="198"/>
      <c r="G119" s="198"/>
      <c r="H119" s="198"/>
      <c r="I119" s="198"/>
      <c r="J119" s="199"/>
      <c r="K119" s="199"/>
      <c r="L119" s="199"/>
      <c r="M119" s="199"/>
      <c r="N119" s="199"/>
      <c r="O119" s="199"/>
      <c r="P119" s="10"/>
      <c r="Q119" s="10"/>
    </row>
    <row r="120" spans="2:17" x14ac:dyDescent="0.2">
      <c r="B120" s="10"/>
      <c r="C120" s="10"/>
      <c r="D120" s="10"/>
      <c r="E120" s="10"/>
      <c r="F120" s="10"/>
      <c r="G120" s="10"/>
      <c r="H120" s="10"/>
      <c r="I120" s="10"/>
      <c r="J120" s="10"/>
      <c r="K120" s="10"/>
      <c r="L120" s="10"/>
      <c r="M120" s="10"/>
      <c r="N120" s="10"/>
      <c r="O120" s="10"/>
      <c r="P120" s="10"/>
      <c r="Q120" s="10"/>
    </row>
    <row r="121" spans="2:17" x14ac:dyDescent="0.2">
      <c r="B121" s="10"/>
      <c r="C121" s="10"/>
      <c r="D121" s="10"/>
      <c r="E121" s="10"/>
      <c r="F121" s="10"/>
      <c r="G121" s="10"/>
      <c r="H121" s="10"/>
      <c r="I121" s="10"/>
      <c r="J121" s="10"/>
      <c r="K121" s="10"/>
      <c r="L121" s="10"/>
      <c r="M121" s="10"/>
      <c r="N121" s="10"/>
      <c r="O121" s="10"/>
      <c r="P121" s="10"/>
      <c r="Q121" s="10"/>
    </row>
  </sheetData>
  <mergeCells count="6">
    <mergeCell ref="B3:S3"/>
    <mergeCell ref="B7:S7"/>
    <mergeCell ref="B11:S11"/>
    <mergeCell ref="B16:S16"/>
    <mergeCell ref="B118:I118"/>
    <mergeCell ref="K118:O118"/>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AV74"/>
  <sheetViews>
    <sheetView showGridLines="0" zoomScaleNormal="100" workbookViewId="0"/>
  </sheetViews>
  <sheetFormatPr baseColWidth="10" defaultColWidth="9.42578125" defaultRowHeight="12.75" x14ac:dyDescent="0.2"/>
  <cols>
    <col min="1" max="1" width="16.28515625" customWidth="1"/>
    <col min="2" max="2" width="18.140625" customWidth="1"/>
    <col min="3" max="4" width="7.7109375" customWidth="1"/>
    <col min="5" max="5" width="8.85546875" customWidth="1"/>
    <col min="6" max="6" width="7.7109375" customWidth="1"/>
    <col min="7" max="8" width="8.85546875" customWidth="1"/>
    <col min="9" max="9" width="7.7109375" customWidth="1"/>
    <col min="10" max="11" width="8.85546875" customWidth="1"/>
    <col min="12" max="12" width="7.7109375" customWidth="1"/>
    <col min="13" max="14" width="8.85546875" customWidth="1"/>
    <col min="15" max="15" width="7.7109375" customWidth="1"/>
    <col min="16" max="17" width="8.85546875" customWidth="1"/>
    <col min="18" max="18" width="7.7109375" customWidth="1"/>
    <col min="19" max="20" width="8.85546875" customWidth="1"/>
    <col min="21" max="21" width="7.7109375" customWidth="1"/>
    <col min="22" max="23" width="8.85546875" customWidth="1"/>
    <col min="24" max="24" width="7.7109375" customWidth="1"/>
    <col min="25" max="26" width="8.85546875" customWidth="1"/>
    <col min="27" max="28" width="7.7109375" customWidth="1"/>
    <col min="29" max="29" width="8.85546875" customWidth="1"/>
    <col min="30" max="30" width="7.7109375" customWidth="1"/>
    <col min="31" max="32" width="8.85546875" customWidth="1"/>
    <col min="33" max="33" width="7.7109375" customWidth="1"/>
    <col min="34" max="35" width="8.85546875" customWidth="1"/>
    <col min="36" max="36" width="7.7109375" customWidth="1"/>
    <col min="37" max="38" width="8.85546875" customWidth="1"/>
    <col min="39" max="39" width="7.7109375" customWidth="1"/>
    <col min="40" max="41" width="8.85546875" customWidth="1"/>
    <col min="42" max="42" width="7.7109375" customWidth="1"/>
    <col min="43" max="44" width="8.85546875" customWidth="1"/>
    <col min="45" max="45" width="7.7109375" customWidth="1"/>
    <col min="46" max="47" width="8.85546875" customWidth="1"/>
    <col min="48" max="48" width="7.7109375" customWidth="1"/>
    <col min="49" max="49" width="10.85546875" bestFit="1" customWidth="1"/>
  </cols>
  <sheetData>
    <row r="1" spans="1:47" x14ac:dyDescent="0.2">
      <c r="A1" s="10"/>
    </row>
    <row r="2" spans="1:47" ht="77.25" customHeight="1" x14ac:dyDescent="0.2"/>
    <row r="3" spans="1:47" ht="24" customHeight="1" thickBot="1" x14ac:dyDescent="0.4">
      <c r="B3" s="312" t="s">
        <v>388</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row>
    <row r="4" spans="1:47" s="11" customFormat="1" ht="6" customHeight="1" x14ac:dyDescent="0.2">
      <c r="B4" s="105"/>
      <c r="C4" s="106"/>
      <c r="D4" s="106"/>
      <c r="E4" s="106"/>
      <c r="F4" s="106"/>
      <c r="G4" s="106"/>
      <c r="H4" s="106"/>
      <c r="I4" s="106"/>
      <c r="J4" s="106"/>
      <c r="K4" s="106"/>
      <c r="L4" s="106"/>
      <c r="M4" s="106"/>
      <c r="N4" s="106"/>
      <c r="O4" s="106"/>
      <c r="P4" s="106"/>
      <c r="Q4" s="106"/>
      <c r="R4" s="106"/>
      <c r="S4" s="106"/>
      <c r="T4" s="106"/>
      <c r="U4" s="106"/>
      <c r="V4" s="106"/>
      <c r="W4" s="106"/>
      <c r="X4" s="106"/>
      <c r="Y4" s="106"/>
      <c r="Z4" s="106"/>
      <c r="AA4" s="107"/>
      <c r="AB4" s="107"/>
      <c r="AC4" s="107"/>
      <c r="AD4" s="107"/>
      <c r="AE4" s="107"/>
      <c r="AF4" s="107"/>
      <c r="AG4" s="107"/>
      <c r="AH4" s="107"/>
      <c r="AI4" s="107"/>
      <c r="AJ4" s="107"/>
      <c r="AK4" s="107"/>
      <c r="AL4" s="107"/>
      <c r="AM4" s="107"/>
      <c r="AN4" s="107"/>
      <c r="AO4" s="107"/>
      <c r="AP4" s="107"/>
      <c r="AQ4" s="107"/>
      <c r="AR4" s="107"/>
      <c r="AS4" s="107"/>
      <c r="AT4" s="107"/>
      <c r="AU4" s="107"/>
    </row>
    <row r="5" spans="1:47" ht="31.5" customHeight="1" x14ac:dyDescent="0.2">
      <c r="B5" s="100"/>
      <c r="C5" s="319">
        <v>2008</v>
      </c>
      <c r="D5" s="341"/>
      <c r="E5" s="342"/>
      <c r="F5" s="319">
        <v>2009</v>
      </c>
      <c r="G5" s="341"/>
      <c r="H5" s="342"/>
      <c r="I5" s="319">
        <v>2010</v>
      </c>
      <c r="J5" s="341"/>
      <c r="K5" s="342"/>
      <c r="L5" s="319">
        <v>2011</v>
      </c>
      <c r="M5" s="341"/>
      <c r="N5" s="342"/>
      <c r="O5" s="319">
        <v>2012</v>
      </c>
      <c r="P5" s="341"/>
      <c r="Q5" s="342"/>
      <c r="R5" s="319">
        <v>2013</v>
      </c>
      <c r="S5" s="341"/>
      <c r="T5" s="342"/>
      <c r="U5" s="319">
        <v>2014</v>
      </c>
      <c r="V5" s="341"/>
      <c r="W5" s="342"/>
      <c r="X5" s="319">
        <v>2015</v>
      </c>
      <c r="Y5" s="341"/>
      <c r="Z5" s="342"/>
      <c r="AA5" s="323" t="s">
        <v>410</v>
      </c>
      <c r="AB5" s="330"/>
      <c r="AC5" s="324"/>
      <c r="AD5" s="323" t="s">
        <v>411</v>
      </c>
      <c r="AE5" s="330"/>
      <c r="AF5" s="324"/>
      <c r="AG5" s="323" t="s">
        <v>412</v>
      </c>
      <c r="AH5" s="330"/>
      <c r="AI5" s="324"/>
      <c r="AJ5" s="323" t="s">
        <v>413</v>
      </c>
      <c r="AK5" s="330"/>
      <c r="AL5" s="324"/>
      <c r="AM5" s="323" t="s">
        <v>608</v>
      </c>
      <c r="AN5" s="330"/>
      <c r="AO5" s="324"/>
      <c r="AP5" s="323" t="s">
        <v>609</v>
      </c>
      <c r="AQ5" s="330"/>
      <c r="AR5" s="324"/>
      <c r="AS5" s="323" t="s">
        <v>610</v>
      </c>
      <c r="AT5" s="330"/>
      <c r="AU5" s="324"/>
    </row>
    <row r="6" spans="1:47" x14ac:dyDescent="0.2">
      <c r="B6" s="100"/>
      <c r="C6" s="108" t="s">
        <v>389</v>
      </c>
      <c r="D6" s="104" t="s">
        <v>390</v>
      </c>
      <c r="E6" s="109" t="s">
        <v>391</v>
      </c>
      <c r="F6" s="108" t="s">
        <v>389</v>
      </c>
      <c r="G6" s="104" t="s">
        <v>390</v>
      </c>
      <c r="H6" s="109" t="s">
        <v>391</v>
      </c>
      <c r="I6" s="108" t="s">
        <v>389</v>
      </c>
      <c r="J6" s="104" t="s">
        <v>390</v>
      </c>
      <c r="K6" s="109" t="s">
        <v>391</v>
      </c>
      <c r="L6" s="108" t="s">
        <v>389</v>
      </c>
      <c r="M6" s="104" t="s">
        <v>390</v>
      </c>
      <c r="N6" s="109" t="s">
        <v>391</v>
      </c>
      <c r="O6" s="108" t="s">
        <v>389</v>
      </c>
      <c r="P6" s="104" t="s">
        <v>390</v>
      </c>
      <c r="Q6" s="109" t="s">
        <v>391</v>
      </c>
      <c r="R6" s="108" t="s">
        <v>389</v>
      </c>
      <c r="S6" s="104" t="s">
        <v>390</v>
      </c>
      <c r="T6" s="109" t="s">
        <v>391</v>
      </c>
      <c r="U6" s="108" t="s">
        <v>389</v>
      </c>
      <c r="V6" s="104" t="s">
        <v>390</v>
      </c>
      <c r="W6" s="109" t="s">
        <v>391</v>
      </c>
      <c r="X6" s="108" t="s">
        <v>389</v>
      </c>
      <c r="Y6" s="104" t="s">
        <v>390</v>
      </c>
      <c r="Z6" s="109" t="s">
        <v>391</v>
      </c>
      <c r="AA6" s="112" t="s">
        <v>389</v>
      </c>
      <c r="AB6" s="103" t="s">
        <v>390</v>
      </c>
      <c r="AC6" s="113" t="s">
        <v>391</v>
      </c>
      <c r="AD6" s="112" t="s">
        <v>389</v>
      </c>
      <c r="AE6" s="103" t="s">
        <v>390</v>
      </c>
      <c r="AF6" s="113" t="s">
        <v>391</v>
      </c>
      <c r="AG6" s="112" t="s">
        <v>389</v>
      </c>
      <c r="AH6" s="103" t="s">
        <v>390</v>
      </c>
      <c r="AI6" s="113" t="s">
        <v>391</v>
      </c>
      <c r="AJ6" s="112" t="s">
        <v>389</v>
      </c>
      <c r="AK6" s="103" t="s">
        <v>390</v>
      </c>
      <c r="AL6" s="113" t="s">
        <v>391</v>
      </c>
      <c r="AM6" s="112" t="s">
        <v>389</v>
      </c>
      <c r="AN6" s="103" t="s">
        <v>390</v>
      </c>
      <c r="AO6" s="113" t="s">
        <v>391</v>
      </c>
      <c r="AP6" s="112" t="s">
        <v>389</v>
      </c>
      <c r="AQ6" s="103" t="s">
        <v>390</v>
      </c>
      <c r="AR6" s="113" t="s">
        <v>391</v>
      </c>
      <c r="AS6" s="112" t="s">
        <v>389</v>
      </c>
      <c r="AT6" s="103" t="s">
        <v>390</v>
      </c>
      <c r="AU6" s="113" t="s">
        <v>391</v>
      </c>
    </row>
    <row r="7" spans="1:47" ht="15" customHeight="1" x14ac:dyDescent="0.2">
      <c r="B7" s="20" t="s">
        <v>72</v>
      </c>
      <c r="C7" s="200">
        <v>981.95942652915357</v>
      </c>
      <c r="D7" s="196">
        <v>381.18548199522434</v>
      </c>
      <c r="E7" s="201">
        <v>1359.4598518752766</v>
      </c>
      <c r="F7" s="200">
        <v>932.61449986781167</v>
      </c>
      <c r="G7" s="196">
        <v>417.79314706654759</v>
      </c>
      <c r="H7" s="201">
        <v>1340.6080465968787</v>
      </c>
      <c r="I7" s="200">
        <v>974.37544878022481</v>
      </c>
      <c r="J7" s="196">
        <v>457.06037647556502</v>
      </c>
      <c r="K7" s="201">
        <v>1413.9717367480341</v>
      </c>
      <c r="L7" s="200">
        <v>982.78739028001314</v>
      </c>
      <c r="M7" s="196">
        <v>461.07500410991918</v>
      </c>
      <c r="N7" s="201">
        <v>1446.055512482907</v>
      </c>
      <c r="O7" s="200">
        <v>1006.9457079615445</v>
      </c>
      <c r="P7" s="196">
        <v>408.71732567944781</v>
      </c>
      <c r="Q7" s="201">
        <v>1411.3040388545251</v>
      </c>
      <c r="R7" s="200">
        <v>1005.0425696468612</v>
      </c>
      <c r="S7" s="196">
        <v>452.91565306885815</v>
      </c>
      <c r="T7" s="201">
        <v>1466.2659500370366</v>
      </c>
      <c r="U7" s="200">
        <v>1009.1020116341937</v>
      </c>
      <c r="V7" s="196">
        <v>421.38231387756883</v>
      </c>
      <c r="W7" s="201">
        <v>1434.721724547011</v>
      </c>
      <c r="X7" s="200">
        <v>1096.6152588798266</v>
      </c>
      <c r="Y7" s="196">
        <v>435.89678276448797</v>
      </c>
      <c r="Z7" s="201">
        <v>1536.0951384331763</v>
      </c>
      <c r="AA7" s="116">
        <f t="shared" ref="AA7:AA22" si="0">IFERROR(F7/C7-1,"-")</f>
        <v>-5.0251492402040632E-2</v>
      </c>
      <c r="AB7" s="99">
        <f t="shared" ref="AB7:AB22" si="1">IFERROR(G7/D7-1,"-")</f>
        <v>9.6036357102870618E-2</v>
      </c>
      <c r="AC7" s="117">
        <f t="shared" ref="AC7:AC22" si="2">IFERROR(H7/E7-1,"-")</f>
        <v>-1.3867129104543463E-2</v>
      </c>
      <c r="AD7" s="116">
        <f t="shared" ref="AD7:AD22" si="3">IFERROR(I7/F7-1,"-")</f>
        <v>4.4778361175311199E-2</v>
      </c>
      <c r="AE7" s="99">
        <f t="shared" ref="AE7:AE22" si="4">IFERROR(J7/G7-1,"-")</f>
        <v>9.3987251070833944E-2</v>
      </c>
      <c r="AF7" s="117">
        <f t="shared" ref="AF7:AF22" si="5">IFERROR(K7/H7-1,"-")</f>
        <v>5.4724190517421167E-2</v>
      </c>
      <c r="AG7" s="116">
        <f t="shared" ref="AG7:AG22" si="6">IFERROR(L7/I7-1,"-")</f>
        <v>8.6331624122086836E-3</v>
      </c>
      <c r="AH7" s="99">
        <f t="shared" ref="AH7:AH22" si="7">IFERROR(M7/J7-1,"-")</f>
        <v>8.7835827408870859E-3</v>
      </c>
      <c r="AI7" s="117">
        <f t="shared" ref="AI7:AI22" si="8">IFERROR(N7/K7-1,"-")</f>
        <v>2.2690535391224786E-2</v>
      </c>
      <c r="AJ7" s="116">
        <f t="shared" ref="AJ7:AJ22" si="9">IFERROR(O7/L7-1,"-")</f>
        <v>2.4581428211699174E-2</v>
      </c>
      <c r="AK7" s="99">
        <f t="shared" ref="AK7:AK22" si="10">IFERROR(P7/M7-1,"-")</f>
        <v>-0.11355566440116416</v>
      </c>
      <c r="AL7" s="117">
        <f t="shared" ref="AL7:AL22" si="11">IFERROR(Q7/N7-1,"-")</f>
        <v>-2.4031908407660674E-2</v>
      </c>
      <c r="AM7" s="116">
        <f t="shared" ref="AM7:AM22" si="12">IFERROR(R7/O7-1,"-")</f>
        <v>-1.8900108512661662E-3</v>
      </c>
      <c r="AN7" s="99">
        <f t="shared" ref="AN7:AN22" si="13">IFERROR(S7/P7-1,"-")</f>
        <v>0.10813910889619249</v>
      </c>
      <c r="AO7" s="117">
        <f t="shared" ref="AO7:AO22" si="14">IFERROR(T7/Q7-1,"-")</f>
        <v>3.894406142784157E-2</v>
      </c>
      <c r="AP7" s="116">
        <f t="shared" ref="AP7:AP22" si="15">IFERROR(U7/R7-1,"-")</f>
        <v>4.0390746719900505E-3</v>
      </c>
      <c r="AQ7" s="99">
        <f t="shared" ref="AQ7:AQ22" si="16">IFERROR(V7/S7-1,"-")</f>
        <v>-6.9622983832919538E-2</v>
      </c>
      <c r="AR7" s="117">
        <f t="shared" ref="AR7:AR22" si="17">IFERROR(W7/T7-1,"-")</f>
        <v>-2.1513304246906118E-2</v>
      </c>
      <c r="AS7" s="116">
        <f t="shared" ref="AS7:AS22" si="18">IFERROR(X7/U7-1,"-")</f>
        <v>8.6723885431473136E-2</v>
      </c>
      <c r="AT7" s="99">
        <f t="shared" ref="AT7:AT22" si="19">IFERROR(Y7/V7-1,"-")</f>
        <v>3.4444893411298416E-2</v>
      </c>
      <c r="AU7" s="117">
        <f t="shared" ref="AU7:AU22" si="20">IFERROR(Z7/W7-1,"-")</f>
        <v>7.0657195853204291E-2</v>
      </c>
    </row>
    <row r="8" spans="1:47" ht="15" customHeight="1" x14ac:dyDescent="0.2">
      <c r="B8" s="20" t="s">
        <v>65</v>
      </c>
      <c r="C8" s="200">
        <v>904.88175680676147</v>
      </c>
      <c r="D8" s="196">
        <v>294.48924731182808</v>
      </c>
      <c r="E8" s="201">
        <v>1195.8904148154202</v>
      </c>
      <c r="F8" s="200">
        <v>940.86738701955028</v>
      </c>
      <c r="G8" s="196">
        <v>326.61038276069928</v>
      </c>
      <c r="H8" s="201">
        <v>1245.9127835921954</v>
      </c>
      <c r="I8" s="200">
        <v>818.35194600628722</v>
      </c>
      <c r="J8" s="196">
        <v>385.38654572940266</v>
      </c>
      <c r="K8" s="201">
        <v>1194.389120380104</v>
      </c>
      <c r="L8" s="200">
        <v>813.29651130458467</v>
      </c>
      <c r="M8" s="196">
        <v>348.68726892931079</v>
      </c>
      <c r="N8" s="201">
        <v>1161.9809057145226</v>
      </c>
      <c r="O8" s="200">
        <v>866.13316118780415</v>
      </c>
      <c r="P8" s="196">
        <v>360.66815476190499</v>
      </c>
      <c r="Q8" s="201">
        <v>1194.4012593129476</v>
      </c>
      <c r="R8" s="200">
        <v>806.73162046875075</v>
      </c>
      <c r="S8" s="196">
        <v>369.27696152300581</v>
      </c>
      <c r="T8" s="201">
        <v>1190.026202905206</v>
      </c>
      <c r="U8" s="200">
        <v>868.43451665790303</v>
      </c>
      <c r="V8" s="196">
        <v>434.03274682306954</v>
      </c>
      <c r="W8" s="201">
        <v>1306.4380735684715</v>
      </c>
      <c r="X8" s="200">
        <v>941.31626349803878</v>
      </c>
      <c r="Y8" s="196">
        <v>392.50275760021515</v>
      </c>
      <c r="Z8" s="201">
        <v>1339.7685720810455</v>
      </c>
      <c r="AA8" s="116">
        <f t="shared" si="0"/>
        <v>3.9768323255602533E-2</v>
      </c>
      <c r="AB8" s="99">
        <f t="shared" si="1"/>
        <v>0.10907405191218689</v>
      </c>
      <c r="AC8" s="117">
        <f t="shared" si="2"/>
        <v>4.1828555657832611E-2</v>
      </c>
      <c r="AD8" s="116">
        <f t="shared" si="3"/>
        <v>-0.13021541898839062</v>
      </c>
      <c r="AE8" s="99">
        <f t="shared" si="4"/>
        <v>0.17995803584654402</v>
      </c>
      <c r="AF8" s="117">
        <f t="shared" si="5"/>
        <v>-4.1354149255567574E-2</v>
      </c>
      <c r="AG8" s="116">
        <f t="shared" si="6"/>
        <v>-6.1775801064248848E-3</v>
      </c>
      <c r="AH8" s="99">
        <f t="shared" si="7"/>
        <v>-9.522718737010627E-2</v>
      </c>
      <c r="AI8" s="117">
        <f t="shared" si="8"/>
        <v>-2.7133715564378047E-2</v>
      </c>
      <c r="AJ8" s="116">
        <f t="shared" si="9"/>
        <v>6.4966035325131122E-2</v>
      </c>
      <c r="AK8" s="99">
        <f t="shared" si="10"/>
        <v>3.4359974969499385E-2</v>
      </c>
      <c r="AL8" s="117">
        <f t="shared" si="11"/>
        <v>2.7900934894011131E-2</v>
      </c>
      <c r="AM8" s="116">
        <f t="shared" si="12"/>
        <v>-6.8582457502944338E-2</v>
      </c>
      <c r="AN8" s="99">
        <f t="shared" si="13"/>
        <v>2.3869051501882455E-2</v>
      </c>
      <c r="AO8" s="117">
        <f t="shared" si="14"/>
        <v>-3.6629703574310168E-3</v>
      </c>
      <c r="AP8" s="116">
        <f t="shared" si="15"/>
        <v>7.6485034952887831E-2</v>
      </c>
      <c r="AQ8" s="99">
        <f t="shared" si="16"/>
        <v>0.1753583138059629</v>
      </c>
      <c r="AR8" s="117">
        <f t="shared" si="17"/>
        <v>9.7822947409955896E-2</v>
      </c>
      <c r="AS8" s="116">
        <f t="shared" si="18"/>
        <v>8.3923134608484995E-2</v>
      </c>
      <c r="AT8" s="99">
        <f t="shared" si="19"/>
        <v>-9.5683999713928936E-2</v>
      </c>
      <c r="AU8" s="117">
        <f t="shared" si="20"/>
        <v>2.5512497826654323E-2</v>
      </c>
    </row>
    <row r="9" spans="1:47" ht="15" customHeight="1" x14ac:dyDescent="0.2">
      <c r="B9" s="20" t="s">
        <v>69</v>
      </c>
      <c r="C9" s="200">
        <v>858.05011168995873</v>
      </c>
      <c r="D9" s="196">
        <v>330.72474802551159</v>
      </c>
      <c r="E9" s="201">
        <v>1186.348507320613</v>
      </c>
      <c r="F9" s="200">
        <v>890.44342138887146</v>
      </c>
      <c r="G9" s="196">
        <v>342.36461370262384</v>
      </c>
      <c r="H9" s="201">
        <v>1229.9634472332202</v>
      </c>
      <c r="I9" s="200">
        <v>858.76006077097725</v>
      </c>
      <c r="J9" s="196">
        <v>334.4927215935877</v>
      </c>
      <c r="K9" s="201">
        <v>1191.6347594935617</v>
      </c>
      <c r="L9" s="200">
        <v>912.22980002661416</v>
      </c>
      <c r="M9" s="196">
        <v>339.39304158282977</v>
      </c>
      <c r="N9" s="201">
        <v>1244.553202667903</v>
      </c>
      <c r="O9" s="200">
        <v>872.9985606733178</v>
      </c>
      <c r="P9" s="196">
        <v>343.99104613516812</v>
      </c>
      <c r="Q9" s="201">
        <v>1218.8375425637005</v>
      </c>
      <c r="R9" s="200">
        <v>916.88958856021247</v>
      </c>
      <c r="S9" s="196">
        <v>359.30407608695668</v>
      </c>
      <c r="T9" s="201">
        <v>1276.0853456488317</v>
      </c>
      <c r="U9" s="200">
        <v>854.54363339327426</v>
      </c>
      <c r="V9" s="196">
        <v>352.62222382232471</v>
      </c>
      <c r="W9" s="201">
        <v>1208.4897362855795</v>
      </c>
      <c r="X9" s="200">
        <v>890.2463627264741</v>
      </c>
      <c r="Y9" s="196">
        <v>391.18650185700977</v>
      </c>
      <c r="Z9" s="201">
        <v>1292.3342920978782</v>
      </c>
      <c r="AA9" s="116">
        <f t="shared" si="0"/>
        <v>3.7752235280423152E-2</v>
      </c>
      <c r="AB9" s="99">
        <f t="shared" si="1"/>
        <v>3.5195024704393729E-2</v>
      </c>
      <c r="AC9" s="117">
        <f t="shared" si="2"/>
        <v>3.6764019715515461E-2</v>
      </c>
      <c r="AD9" s="116">
        <f t="shared" si="3"/>
        <v>-3.5581553927902632E-2</v>
      </c>
      <c r="AE9" s="99">
        <f t="shared" si="4"/>
        <v>-2.2992715350756532E-2</v>
      </c>
      <c r="AF9" s="117">
        <f t="shared" si="5"/>
        <v>-3.1162460824245009E-2</v>
      </c>
      <c r="AG9" s="116">
        <f t="shared" si="6"/>
        <v>6.2263886850574934E-2</v>
      </c>
      <c r="AH9" s="99">
        <f t="shared" si="7"/>
        <v>1.4650004836864516E-2</v>
      </c>
      <c r="AI9" s="117">
        <f t="shared" si="8"/>
        <v>4.440827422391691E-2</v>
      </c>
      <c r="AJ9" s="116">
        <f t="shared" si="9"/>
        <v>-4.3005873467575562E-2</v>
      </c>
      <c r="AK9" s="99">
        <f t="shared" si="10"/>
        <v>1.3547727822864619E-2</v>
      </c>
      <c r="AL9" s="117">
        <f t="shared" si="11"/>
        <v>-2.0662563921796773E-2</v>
      </c>
      <c r="AM9" s="116">
        <f t="shared" si="12"/>
        <v>5.0276174399466189E-2</v>
      </c>
      <c r="AN9" s="99">
        <f t="shared" si="13"/>
        <v>4.4515780639742042E-2</v>
      </c>
      <c r="AO9" s="117">
        <f t="shared" si="14"/>
        <v>4.6969182590746561E-2</v>
      </c>
      <c r="AP9" s="116">
        <f t="shared" si="15"/>
        <v>-6.7997233194500351E-2</v>
      </c>
      <c r="AQ9" s="99">
        <f t="shared" si="16"/>
        <v>-1.8596650328606024E-2</v>
      </c>
      <c r="AR9" s="117">
        <f t="shared" si="17"/>
        <v>-5.2971072502116079E-2</v>
      </c>
      <c r="AS9" s="116">
        <f t="shared" si="18"/>
        <v>4.1779878683817717E-2</v>
      </c>
      <c r="AT9" s="99">
        <f t="shared" si="19"/>
        <v>0.10936428684686761</v>
      </c>
      <c r="AU9" s="117">
        <f t="shared" si="20"/>
        <v>6.9379617629193868E-2</v>
      </c>
    </row>
    <row r="10" spans="1:47" ht="15" customHeight="1" x14ac:dyDescent="0.2">
      <c r="B10" s="20" t="s">
        <v>62</v>
      </c>
      <c r="C10" s="200">
        <v>789.90253633514556</v>
      </c>
      <c r="D10" s="196">
        <v>530.76521533227594</v>
      </c>
      <c r="E10" s="201">
        <v>1320.7943795140225</v>
      </c>
      <c r="F10" s="200">
        <v>819.03078620008637</v>
      </c>
      <c r="G10" s="196">
        <v>514.6915643158103</v>
      </c>
      <c r="H10" s="201">
        <v>1318.9695117290503</v>
      </c>
      <c r="I10" s="200">
        <v>868.48098238901127</v>
      </c>
      <c r="J10" s="196">
        <v>485.86087889726048</v>
      </c>
      <c r="K10" s="201">
        <v>1359.0206428813292</v>
      </c>
      <c r="L10" s="200">
        <v>835.24973218372816</v>
      </c>
      <c r="M10" s="196">
        <v>484.87137613539494</v>
      </c>
      <c r="N10" s="201">
        <v>1326.0679848669299</v>
      </c>
      <c r="O10" s="200">
        <v>929.94200685020962</v>
      </c>
      <c r="P10" s="196">
        <v>449.05729189623912</v>
      </c>
      <c r="Q10" s="201">
        <v>1374.5790702613976</v>
      </c>
      <c r="R10" s="200">
        <v>735.69284846821438</v>
      </c>
      <c r="S10" s="196">
        <v>535.69727791918933</v>
      </c>
      <c r="T10" s="201">
        <v>1267.4071239590396</v>
      </c>
      <c r="U10" s="200">
        <v>715.30754702741399</v>
      </c>
      <c r="V10" s="196">
        <v>491.54404814570273</v>
      </c>
      <c r="W10" s="201">
        <v>1195.4403689040346</v>
      </c>
      <c r="X10" s="200">
        <v>840.51073220700857</v>
      </c>
      <c r="Y10" s="196">
        <v>515.50020913071035</v>
      </c>
      <c r="Z10" s="201">
        <v>1352.4767204786083</v>
      </c>
      <c r="AA10" s="116">
        <f t="shared" si="0"/>
        <v>3.6875751785891309E-2</v>
      </c>
      <c r="AB10" s="99">
        <f t="shared" si="1"/>
        <v>-3.0283919428297557E-2</v>
      </c>
      <c r="AC10" s="117">
        <f t="shared" si="2"/>
        <v>-1.381644117567804E-3</v>
      </c>
      <c r="AD10" s="116">
        <f t="shared" si="3"/>
        <v>6.0376480374260799E-2</v>
      </c>
      <c r="AE10" s="99">
        <f t="shared" si="4"/>
        <v>-5.6015461331438421E-2</v>
      </c>
      <c r="AF10" s="117">
        <f t="shared" si="5"/>
        <v>3.0365471526157872E-2</v>
      </c>
      <c r="AG10" s="116">
        <f t="shared" si="6"/>
        <v>-3.8263647539950485E-2</v>
      </c>
      <c r="AH10" s="99">
        <f t="shared" si="7"/>
        <v>-2.0365969042648313E-3</v>
      </c>
      <c r="AI10" s="117">
        <f t="shared" si="8"/>
        <v>-2.4247356496759798E-2</v>
      </c>
      <c r="AJ10" s="116">
        <f t="shared" si="9"/>
        <v>0.11337001500007937</v>
      </c>
      <c r="AK10" s="99">
        <f t="shared" si="10"/>
        <v>-7.3863061425913368E-2</v>
      </c>
      <c r="AL10" s="117">
        <f t="shared" si="11"/>
        <v>3.6582653339101379E-2</v>
      </c>
      <c r="AM10" s="116">
        <f t="shared" si="12"/>
        <v>-0.20888308835508274</v>
      </c>
      <c r="AN10" s="99">
        <f t="shared" si="13"/>
        <v>0.19293748834830104</v>
      </c>
      <c r="AO10" s="117">
        <f t="shared" si="14"/>
        <v>-7.7967101799373162E-2</v>
      </c>
      <c r="AP10" s="116">
        <f t="shared" si="15"/>
        <v>-2.7708984100150769E-2</v>
      </c>
      <c r="AQ10" s="99">
        <f t="shared" si="16"/>
        <v>-8.242197896728376E-2</v>
      </c>
      <c r="AR10" s="117">
        <f t="shared" si="17"/>
        <v>-5.6782665723228876E-2</v>
      </c>
      <c r="AS10" s="116">
        <f t="shared" si="18"/>
        <v>0.17503406150249412</v>
      </c>
      <c r="AT10" s="99">
        <f t="shared" si="19"/>
        <v>4.8736549807447904E-2</v>
      </c>
      <c r="AU10" s="117">
        <f t="shared" si="20"/>
        <v>0.13136276443344697</v>
      </c>
    </row>
    <row r="11" spans="1:47" ht="15" customHeight="1" x14ac:dyDescent="0.2">
      <c r="B11" s="20" t="s">
        <v>67</v>
      </c>
      <c r="C11" s="200">
        <v>817.78486985318318</v>
      </c>
      <c r="D11" s="196">
        <v>360.15741107153855</v>
      </c>
      <c r="E11" s="201">
        <v>1176.723559005093</v>
      </c>
      <c r="F11" s="200">
        <v>786.61843478930143</v>
      </c>
      <c r="G11" s="196">
        <v>339.60711111111152</v>
      </c>
      <c r="H11" s="201">
        <v>1127.4895870786604</v>
      </c>
      <c r="I11" s="200">
        <v>708.80168497498187</v>
      </c>
      <c r="J11" s="196">
        <v>353.72266671324832</v>
      </c>
      <c r="K11" s="201">
        <v>1068.6224945499764</v>
      </c>
      <c r="L11" s="200">
        <v>807.08276376942069</v>
      </c>
      <c r="M11" s="196">
        <v>324.22485688264396</v>
      </c>
      <c r="N11" s="201">
        <v>1129.5829030064031</v>
      </c>
      <c r="O11" s="200">
        <v>768.80848423502437</v>
      </c>
      <c r="P11" s="196">
        <v>342.59141083534615</v>
      </c>
      <c r="Q11" s="201">
        <v>1108.6243892777136</v>
      </c>
      <c r="R11" s="200">
        <v>809.22821152114636</v>
      </c>
      <c r="S11" s="196">
        <v>347.11545372866118</v>
      </c>
      <c r="T11" s="201">
        <v>1163.0875425877243</v>
      </c>
      <c r="U11" s="200">
        <v>781.29144512755727</v>
      </c>
      <c r="V11" s="196">
        <v>349.90853658536582</v>
      </c>
      <c r="W11" s="201">
        <v>1133.2186981134419</v>
      </c>
      <c r="X11" s="200">
        <v>838.97450589587061</v>
      </c>
      <c r="Y11" s="196">
        <v>350.08015108192996</v>
      </c>
      <c r="Z11" s="201">
        <v>1194.8195999975835</v>
      </c>
      <c r="AA11" s="116">
        <f t="shared" si="0"/>
        <v>-3.811079932241479E-2</v>
      </c>
      <c r="AB11" s="99">
        <f t="shared" si="1"/>
        <v>-5.7059217244165183E-2</v>
      </c>
      <c r="AC11" s="117">
        <f t="shared" si="2"/>
        <v>-4.183987951091872E-2</v>
      </c>
      <c r="AD11" s="116">
        <f t="shared" si="3"/>
        <v>-9.8925662522977964E-2</v>
      </c>
      <c r="AE11" s="99">
        <f t="shared" si="4"/>
        <v>4.1564369944887547E-2</v>
      </c>
      <c r="AF11" s="117">
        <f t="shared" si="5"/>
        <v>-5.2210763809543814E-2</v>
      </c>
      <c r="AG11" s="116">
        <f t="shared" si="6"/>
        <v>0.13865807725599266</v>
      </c>
      <c r="AH11" s="99">
        <f t="shared" si="7"/>
        <v>-8.3392478363613853E-2</v>
      </c>
      <c r="AI11" s="117">
        <f t="shared" si="8"/>
        <v>5.7045784425582946E-2</v>
      </c>
      <c r="AJ11" s="116">
        <f t="shared" si="9"/>
        <v>-4.742299210509604E-2</v>
      </c>
      <c r="AK11" s="99">
        <f t="shared" si="10"/>
        <v>5.6647581339977604E-2</v>
      </c>
      <c r="AL11" s="117">
        <f t="shared" si="11"/>
        <v>-1.8554205869182328E-2</v>
      </c>
      <c r="AM11" s="116">
        <f t="shared" si="12"/>
        <v>5.2574507325241271E-2</v>
      </c>
      <c r="AN11" s="99">
        <f t="shared" si="13"/>
        <v>1.3205359942574102E-2</v>
      </c>
      <c r="AO11" s="117">
        <f t="shared" si="14"/>
        <v>4.9126786165595959E-2</v>
      </c>
      <c r="AP11" s="116">
        <f t="shared" si="15"/>
        <v>-3.4522729183001366E-2</v>
      </c>
      <c r="AQ11" s="99">
        <f t="shared" si="16"/>
        <v>8.0465528881004111E-3</v>
      </c>
      <c r="AR11" s="117">
        <f t="shared" si="17"/>
        <v>-2.5680650321323162E-2</v>
      </c>
      <c r="AS11" s="116">
        <f t="shared" si="18"/>
        <v>7.3830401098140541E-2</v>
      </c>
      <c r="AT11" s="99">
        <f t="shared" si="19"/>
        <v>4.9045530080182864E-4</v>
      </c>
      <c r="AU11" s="117">
        <f t="shared" si="20"/>
        <v>5.4359235323855337E-2</v>
      </c>
    </row>
    <row r="12" spans="1:47" ht="15" customHeight="1" x14ac:dyDescent="0.2">
      <c r="B12" s="20" t="s">
        <v>64</v>
      </c>
      <c r="C12" s="200">
        <v>729.74629789549567</v>
      </c>
      <c r="D12" s="196">
        <v>407.28295591291982</v>
      </c>
      <c r="E12" s="201">
        <v>1141.2032750746951</v>
      </c>
      <c r="F12" s="200">
        <v>759.47125831747337</v>
      </c>
      <c r="G12" s="196">
        <v>410.58188594586744</v>
      </c>
      <c r="H12" s="201">
        <v>1179.5185443647595</v>
      </c>
      <c r="I12" s="200">
        <v>731.35930647907253</v>
      </c>
      <c r="J12" s="196">
        <v>447.96235875585921</v>
      </c>
      <c r="K12" s="201">
        <v>1181.9430703193389</v>
      </c>
      <c r="L12" s="200">
        <v>752.47744001117701</v>
      </c>
      <c r="M12" s="196">
        <v>406.42133026423033</v>
      </c>
      <c r="N12" s="201">
        <v>1162.260114362289</v>
      </c>
      <c r="O12" s="200">
        <v>759.04174598673887</v>
      </c>
      <c r="P12" s="196">
        <v>358.64259259259291</v>
      </c>
      <c r="Q12" s="201">
        <v>1117.7694362754517</v>
      </c>
      <c r="R12" s="200">
        <v>795.86164346774183</v>
      </c>
      <c r="S12" s="196">
        <v>395.07416923603972</v>
      </c>
      <c r="T12" s="201">
        <v>1198.4187311676872</v>
      </c>
      <c r="U12" s="200">
        <v>782.57872121355842</v>
      </c>
      <c r="V12" s="196">
        <v>379.92456028819646</v>
      </c>
      <c r="W12" s="201">
        <v>1163.091403592907</v>
      </c>
      <c r="X12" s="200">
        <v>786.68623344843877</v>
      </c>
      <c r="Y12" s="196">
        <v>379.68889845094662</v>
      </c>
      <c r="Z12" s="201">
        <v>1156.7651163390624</v>
      </c>
      <c r="AA12" s="116">
        <f t="shared" si="0"/>
        <v>4.0733280192994492E-2</v>
      </c>
      <c r="AB12" s="99">
        <f t="shared" si="1"/>
        <v>8.0998479927869571E-3</v>
      </c>
      <c r="AC12" s="117">
        <f t="shared" si="2"/>
        <v>3.3574447363513338E-2</v>
      </c>
      <c r="AD12" s="116">
        <f t="shared" si="3"/>
        <v>-3.701516223363055E-2</v>
      </c>
      <c r="AE12" s="99">
        <f t="shared" si="4"/>
        <v>9.1042674042663752E-2</v>
      </c>
      <c r="AF12" s="117">
        <f t="shared" si="5"/>
        <v>2.0555216924420527E-3</v>
      </c>
      <c r="AG12" s="116">
        <f t="shared" si="6"/>
        <v>2.8875182615466954E-2</v>
      </c>
      <c r="AH12" s="99">
        <f t="shared" si="7"/>
        <v>-9.2733301536767843E-2</v>
      </c>
      <c r="AI12" s="117">
        <f t="shared" si="8"/>
        <v>-1.6653049077678395E-2</v>
      </c>
      <c r="AJ12" s="116">
        <f t="shared" si="9"/>
        <v>8.7235917338124302E-3</v>
      </c>
      <c r="AK12" s="99">
        <f t="shared" si="10"/>
        <v>-0.11755962129392816</v>
      </c>
      <c r="AL12" s="117">
        <f t="shared" si="11"/>
        <v>-3.8279450130875858E-2</v>
      </c>
      <c r="AM12" s="116">
        <f t="shared" si="12"/>
        <v>4.8508395850004105E-2</v>
      </c>
      <c r="AN12" s="99">
        <f t="shared" si="13"/>
        <v>0.10158184609386867</v>
      </c>
      <c r="AO12" s="117">
        <f t="shared" si="14"/>
        <v>7.2151995102826438E-2</v>
      </c>
      <c r="AP12" s="116">
        <f t="shared" si="15"/>
        <v>-1.6689989225145752E-2</v>
      </c>
      <c r="AQ12" s="99">
        <f t="shared" si="16"/>
        <v>-3.8346240092431927E-2</v>
      </c>
      <c r="AR12" s="117">
        <f t="shared" si="17"/>
        <v>-2.9478283888602741E-2</v>
      </c>
      <c r="AS12" s="116">
        <f t="shared" si="18"/>
        <v>5.2486888839895496E-3</v>
      </c>
      <c r="AT12" s="99">
        <f t="shared" si="19"/>
        <v>-6.2028587220330778E-4</v>
      </c>
      <c r="AU12" s="117">
        <f t="shared" si="20"/>
        <v>-5.4392004225136681E-3</v>
      </c>
    </row>
    <row r="13" spans="1:47" ht="15" customHeight="1" x14ac:dyDescent="0.2">
      <c r="B13" s="20" t="s">
        <v>66</v>
      </c>
      <c r="C13" s="200">
        <v>539.65196832336642</v>
      </c>
      <c r="D13" s="196">
        <v>370.52899487247851</v>
      </c>
      <c r="E13" s="201">
        <v>910.92622708745546</v>
      </c>
      <c r="F13" s="200">
        <v>529.11505623054427</v>
      </c>
      <c r="G13" s="196">
        <v>326.68363853135287</v>
      </c>
      <c r="H13" s="201">
        <v>854.84617543563661</v>
      </c>
      <c r="I13" s="200">
        <v>597.38443624579804</v>
      </c>
      <c r="J13" s="196">
        <v>331.8469158210018</v>
      </c>
      <c r="K13" s="201">
        <v>928.59552340916548</v>
      </c>
      <c r="L13" s="200">
        <v>583.45661515150618</v>
      </c>
      <c r="M13" s="196">
        <v>316.21465828900227</v>
      </c>
      <c r="N13" s="201">
        <v>901.10050533305764</v>
      </c>
      <c r="O13" s="200">
        <v>638.13323623988197</v>
      </c>
      <c r="P13" s="196">
        <v>319.33377202613474</v>
      </c>
      <c r="Q13" s="201">
        <v>958.98255283168464</v>
      </c>
      <c r="R13" s="200">
        <v>672.25062560875256</v>
      </c>
      <c r="S13" s="196">
        <v>313.47012020580479</v>
      </c>
      <c r="T13" s="201">
        <v>986.74982325479823</v>
      </c>
      <c r="U13" s="200">
        <v>642.49342600802959</v>
      </c>
      <c r="V13" s="196">
        <v>345.2793913554159</v>
      </c>
      <c r="W13" s="201">
        <v>988.26880491770714</v>
      </c>
      <c r="X13" s="200">
        <v>750.91376681639406</v>
      </c>
      <c r="Y13" s="196">
        <v>384.84493120146044</v>
      </c>
      <c r="Z13" s="201">
        <v>1133.718328959174</v>
      </c>
      <c r="AA13" s="116">
        <f t="shared" si="0"/>
        <v>-1.952538434272566E-2</v>
      </c>
      <c r="AB13" s="99">
        <f t="shared" si="1"/>
        <v>-0.1183317822569202</v>
      </c>
      <c r="AC13" s="117">
        <f t="shared" si="2"/>
        <v>-6.1563768814875464E-2</v>
      </c>
      <c r="AD13" s="116">
        <f t="shared" si="3"/>
        <v>0.12902558566677347</v>
      </c>
      <c r="AE13" s="99">
        <f t="shared" si="4"/>
        <v>1.5805129736099044E-2</v>
      </c>
      <c r="AF13" s="117">
        <f t="shared" si="5"/>
        <v>8.6272068698143967E-2</v>
      </c>
      <c r="AG13" s="116">
        <f t="shared" si="6"/>
        <v>-2.3314670167538742E-2</v>
      </c>
      <c r="AH13" s="99">
        <f t="shared" si="7"/>
        <v>-4.7106833864418274E-2</v>
      </c>
      <c r="AI13" s="117">
        <f t="shared" si="8"/>
        <v>-2.9609251157236893E-2</v>
      </c>
      <c r="AJ13" s="116">
        <f t="shared" si="9"/>
        <v>9.371154541486848E-2</v>
      </c>
      <c r="AK13" s="99">
        <f t="shared" si="10"/>
        <v>9.8639125523451998E-3</v>
      </c>
      <c r="AL13" s="117">
        <f t="shared" si="11"/>
        <v>6.4234840793073511E-2</v>
      </c>
      <c r="AM13" s="116">
        <f t="shared" si="12"/>
        <v>5.3464366736174052E-2</v>
      </c>
      <c r="AN13" s="99">
        <f t="shared" si="13"/>
        <v>-1.8362141226484718E-2</v>
      </c>
      <c r="AO13" s="117">
        <f t="shared" si="14"/>
        <v>2.8954927637757644E-2</v>
      </c>
      <c r="AP13" s="116">
        <f t="shared" si="15"/>
        <v>-4.4265038167538351E-2</v>
      </c>
      <c r="AQ13" s="99">
        <f t="shared" si="16"/>
        <v>0.10147465132793876</v>
      </c>
      <c r="AR13" s="117">
        <f t="shared" si="17"/>
        <v>1.5393787027988548E-3</v>
      </c>
      <c r="AS13" s="116">
        <f t="shared" si="18"/>
        <v>0.16874933877846332</v>
      </c>
      <c r="AT13" s="99">
        <f t="shared" si="19"/>
        <v>0.11458992582999961</v>
      </c>
      <c r="AU13" s="117">
        <f t="shared" si="20"/>
        <v>0.14717607529216536</v>
      </c>
    </row>
    <row r="14" spans="1:47" ht="15" customHeight="1" x14ac:dyDescent="0.2">
      <c r="B14" s="20" t="s">
        <v>70</v>
      </c>
      <c r="C14" s="200">
        <v>643.17659762201754</v>
      </c>
      <c r="D14" s="196">
        <v>376.69051645709465</v>
      </c>
      <c r="E14" s="201">
        <v>1015.4233629359832</v>
      </c>
      <c r="F14" s="200">
        <v>630.41157436711387</v>
      </c>
      <c r="G14" s="196">
        <v>357.95475030382158</v>
      </c>
      <c r="H14" s="201">
        <v>981.43492695952568</v>
      </c>
      <c r="I14" s="200">
        <v>653.13452385656899</v>
      </c>
      <c r="J14" s="196">
        <v>359.88552289794779</v>
      </c>
      <c r="K14" s="201">
        <v>1008.5442716873425</v>
      </c>
      <c r="L14" s="200">
        <v>673.03015379474505</v>
      </c>
      <c r="M14" s="196">
        <v>353.1865417631916</v>
      </c>
      <c r="N14" s="201">
        <v>1021.9247090413413</v>
      </c>
      <c r="O14" s="200">
        <v>696.13350341504815</v>
      </c>
      <c r="P14" s="196">
        <v>353.00930777490129</v>
      </c>
      <c r="Q14" s="201">
        <v>1041.0728478350898</v>
      </c>
      <c r="R14" s="200">
        <v>711.7714224865324</v>
      </c>
      <c r="S14" s="196">
        <v>370.91855332028052</v>
      </c>
      <c r="T14" s="201">
        <v>1079.0613846036267</v>
      </c>
      <c r="U14" s="200">
        <v>698.23011680407944</v>
      </c>
      <c r="V14" s="196">
        <v>367.42590263860603</v>
      </c>
      <c r="W14" s="201">
        <v>1063.6133234538943</v>
      </c>
      <c r="X14" s="200">
        <v>740.38139475498474</v>
      </c>
      <c r="Y14" s="196">
        <v>387.67482844824917</v>
      </c>
      <c r="Z14" s="201">
        <v>1125.1486422527528</v>
      </c>
      <c r="AA14" s="116">
        <f t="shared" si="0"/>
        <v>-1.9846840357841233E-2</v>
      </c>
      <c r="AB14" s="99">
        <f t="shared" si="1"/>
        <v>-4.9737822787495278E-2</v>
      </c>
      <c r="AC14" s="117">
        <f t="shared" si="2"/>
        <v>-3.3472182359664981E-2</v>
      </c>
      <c r="AD14" s="116">
        <f t="shared" si="3"/>
        <v>3.6044626103616917E-2</v>
      </c>
      <c r="AE14" s="99">
        <f t="shared" si="4"/>
        <v>5.3939013031323313E-3</v>
      </c>
      <c r="AF14" s="117">
        <f t="shared" si="5"/>
        <v>2.7622151997179545E-2</v>
      </c>
      <c r="AG14" s="116">
        <f t="shared" si="6"/>
        <v>3.046176432490233E-2</v>
      </c>
      <c r="AH14" s="99">
        <f t="shared" si="7"/>
        <v>-1.8614200095667166E-2</v>
      </c>
      <c r="AI14" s="117">
        <f t="shared" si="8"/>
        <v>1.3267079819523131E-2</v>
      </c>
      <c r="AJ14" s="116">
        <f t="shared" si="9"/>
        <v>3.4327361842615201E-2</v>
      </c>
      <c r="AK14" s="99">
        <f t="shared" si="10"/>
        <v>-5.0181410482263988E-4</v>
      </c>
      <c r="AL14" s="117">
        <f t="shared" si="11"/>
        <v>1.8737328322074864E-2</v>
      </c>
      <c r="AM14" s="116">
        <f t="shared" si="12"/>
        <v>2.2463965596783764E-2</v>
      </c>
      <c r="AN14" s="99">
        <f t="shared" si="13"/>
        <v>5.0733068933126235E-2</v>
      </c>
      <c r="AO14" s="117">
        <f t="shared" si="14"/>
        <v>3.648979689320897E-2</v>
      </c>
      <c r="AP14" s="116">
        <f t="shared" si="15"/>
        <v>-1.9024795397302063E-2</v>
      </c>
      <c r="AQ14" s="99">
        <f t="shared" si="16"/>
        <v>-9.4162199502020316E-3</v>
      </c>
      <c r="AR14" s="117">
        <f t="shared" si="17"/>
        <v>-1.4316202368234165E-2</v>
      </c>
      <c r="AS14" s="116">
        <f t="shared" si="18"/>
        <v>6.036874797643943E-2</v>
      </c>
      <c r="AT14" s="99">
        <f t="shared" si="19"/>
        <v>5.5110229475464179E-2</v>
      </c>
      <c r="AU14" s="117">
        <f t="shared" si="20"/>
        <v>5.7854971766462482E-2</v>
      </c>
    </row>
    <row r="15" spans="1:47" ht="15" customHeight="1" x14ac:dyDescent="0.2">
      <c r="B15" s="20" t="s">
        <v>61</v>
      </c>
      <c r="C15" s="200">
        <v>678.66733569761789</v>
      </c>
      <c r="D15" s="196">
        <v>324.36166784123913</v>
      </c>
      <c r="E15" s="201">
        <v>1006.3713265557216</v>
      </c>
      <c r="F15" s="200">
        <v>657.91907416066499</v>
      </c>
      <c r="G15" s="196">
        <v>374.26822527780149</v>
      </c>
      <c r="H15" s="201">
        <v>1001.9141118834493</v>
      </c>
      <c r="I15" s="200">
        <v>821.54139873920951</v>
      </c>
      <c r="J15" s="196">
        <v>345.41271079061642</v>
      </c>
      <c r="K15" s="201">
        <v>1167.749752304398</v>
      </c>
      <c r="L15" s="200">
        <v>807.58901404385142</v>
      </c>
      <c r="M15" s="196">
        <v>325.84692143193371</v>
      </c>
      <c r="N15" s="201">
        <v>1130.4973465797739</v>
      </c>
      <c r="O15" s="200">
        <v>859.06308126516592</v>
      </c>
      <c r="P15" s="196">
        <v>322.00996944561621</v>
      </c>
      <c r="Q15" s="201">
        <v>1189.5292135049535</v>
      </c>
      <c r="R15" s="200">
        <v>833.20646692843968</v>
      </c>
      <c r="S15" s="196">
        <v>302.73781346474505</v>
      </c>
      <c r="T15" s="201">
        <v>1141.2614646654049</v>
      </c>
      <c r="U15" s="200">
        <v>813.49548160961217</v>
      </c>
      <c r="V15" s="196">
        <v>333.82740202542038</v>
      </c>
      <c r="W15" s="201">
        <v>1144.5061646582908</v>
      </c>
      <c r="X15" s="200">
        <v>740.12831479480974</v>
      </c>
      <c r="Y15" s="196">
        <v>382.51986774495009</v>
      </c>
      <c r="Z15" s="201">
        <v>1113.9238822695067</v>
      </c>
      <c r="AA15" s="116">
        <f t="shared" si="0"/>
        <v>-3.0572064464580828E-2</v>
      </c>
      <c r="AB15" s="99">
        <f t="shared" si="1"/>
        <v>0.15386083617312463</v>
      </c>
      <c r="AC15" s="117">
        <f t="shared" si="2"/>
        <v>-4.4289960918569848E-3</v>
      </c>
      <c r="AD15" s="116">
        <f t="shared" si="3"/>
        <v>0.24869673338971721</v>
      </c>
      <c r="AE15" s="99">
        <f t="shared" si="4"/>
        <v>-7.709848856596635E-2</v>
      </c>
      <c r="AF15" s="117">
        <f t="shared" si="5"/>
        <v>0.16551881888279074</v>
      </c>
      <c r="AG15" s="116">
        <f t="shared" si="6"/>
        <v>-1.698317907870539E-2</v>
      </c>
      <c r="AH15" s="99">
        <f t="shared" si="7"/>
        <v>-5.6644670990533275E-2</v>
      </c>
      <c r="AI15" s="117">
        <f t="shared" si="8"/>
        <v>-3.1901017877427496E-2</v>
      </c>
      <c r="AJ15" s="116">
        <f t="shared" si="9"/>
        <v>6.3737948791016574E-2</v>
      </c>
      <c r="AK15" s="99">
        <f t="shared" si="10"/>
        <v>-1.1775320661174371E-2</v>
      </c>
      <c r="AL15" s="117">
        <f t="shared" si="11"/>
        <v>5.2217607678404221E-2</v>
      </c>
      <c r="AM15" s="116">
        <f t="shared" si="12"/>
        <v>-3.0098621277783844E-2</v>
      </c>
      <c r="AN15" s="99">
        <f t="shared" si="13"/>
        <v>-5.9849563086667112E-2</v>
      </c>
      <c r="AO15" s="117">
        <f t="shared" si="14"/>
        <v>-4.0577186580670443E-2</v>
      </c>
      <c r="AP15" s="116">
        <f t="shared" si="15"/>
        <v>-2.3656783883940213E-2</v>
      </c>
      <c r="AQ15" s="99">
        <f t="shared" si="16"/>
        <v>0.10269476483582984</v>
      </c>
      <c r="AR15" s="117">
        <f t="shared" si="17"/>
        <v>2.8430820573068782E-3</v>
      </c>
      <c r="AS15" s="116">
        <f t="shared" si="18"/>
        <v>-9.0187552940841686E-2</v>
      </c>
      <c r="AT15" s="99">
        <f t="shared" si="19"/>
        <v>0.14586120080047182</v>
      </c>
      <c r="AU15" s="117">
        <f t="shared" si="20"/>
        <v>-2.6720941601843462E-2</v>
      </c>
    </row>
    <row r="16" spans="1:47" ht="15" customHeight="1" x14ac:dyDescent="0.2">
      <c r="B16" s="20" t="s">
        <v>71</v>
      </c>
      <c r="C16" s="200">
        <v>759.88355991162109</v>
      </c>
      <c r="D16" s="196">
        <v>379.75485799701039</v>
      </c>
      <c r="E16" s="201">
        <v>1132.1733459019977</v>
      </c>
      <c r="F16" s="200">
        <v>777.80600975372158</v>
      </c>
      <c r="G16" s="196">
        <v>470.3752436647174</v>
      </c>
      <c r="H16" s="201">
        <v>1230.2970076961083</v>
      </c>
      <c r="I16" s="200">
        <v>714.08793095915541</v>
      </c>
      <c r="J16" s="196">
        <v>431.86212121212128</v>
      </c>
      <c r="K16" s="201">
        <v>1126.025395522501</v>
      </c>
      <c r="L16" s="200">
        <v>728.67728656741485</v>
      </c>
      <c r="M16" s="196">
        <v>377.06118881118914</v>
      </c>
      <c r="N16" s="201">
        <v>1092.8861734513634</v>
      </c>
      <c r="O16" s="200">
        <v>682.15320148065064</v>
      </c>
      <c r="P16" s="196">
        <v>344.87404529454705</v>
      </c>
      <c r="Q16" s="201">
        <v>1005.6349477708333</v>
      </c>
      <c r="R16" s="200">
        <v>708.69382984493529</v>
      </c>
      <c r="S16" s="196">
        <v>396.79147982062761</v>
      </c>
      <c r="T16" s="201">
        <v>1103.2740705504398</v>
      </c>
      <c r="U16" s="200">
        <v>678.41009624421372</v>
      </c>
      <c r="V16" s="196">
        <v>373.90362811791391</v>
      </c>
      <c r="W16" s="201">
        <v>1054.4268828149575</v>
      </c>
      <c r="X16" s="200">
        <v>735.44066183519567</v>
      </c>
      <c r="Y16" s="196">
        <v>374.36874236874229</v>
      </c>
      <c r="Z16" s="201">
        <v>1113.8587166813975</v>
      </c>
      <c r="AA16" s="116">
        <f t="shared" si="0"/>
        <v>2.3585784438059143E-2</v>
      </c>
      <c r="AB16" s="99">
        <f t="shared" si="1"/>
        <v>0.238628640975596</v>
      </c>
      <c r="AC16" s="117">
        <f t="shared" si="2"/>
        <v>8.666840828683875E-2</v>
      </c>
      <c r="AD16" s="116">
        <f t="shared" si="3"/>
        <v>-8.1920270601587908E-2</v>
      </c>
      <c r="AE16" s="99">
        <f t="shared" si="4"/>
        <v>-8.1877443533248995E-2</v>
      </c>
      <c r="AF16" s="117">
        <f t="shared" si="5"/>
        <v>-8.4753203105703334E-2</v>
      </c>
      <c r="AG16" s="116">
        <f t="shared" si="6"/>
        <v>2.0430755059342776E-2</v>
      </c>
      <c r="AH16" s="99">
        <f t="shared" si="7"/>
        <v>-0.12689451032917776</v>
      </c>
      <c r="AI16" s="117">
        <f t="shared" si="8"/>
        <v>-2.9430261700057136E-2</v>
      </c>
      <c r="AJ16" s="116">
        <f t="shared" si="9"/>
        <v>-6.3847310660560819E-2</v>
      </c>
      <c r="AK16" s="99">
        <f t="shared" si="10"/>
        <v>-8.5363183673511367E-2</v>
      </c>
      <c r="AL16" s="117">
        <f t="shared" si="11"/>
        <v>-7.9835602096592129E-2</v>
      </c>
      <c r="AM16" s="116">
        <f t="shared" si="12"/>
        <v>3.8907137438740635E-2</v>
      </c>
      <c r="AN16" s="99">
        <f t="shared" si="13"/>
        <v>0.15054027763016897</v>
      </c>
      <c r="AO16" s="117">
        <f t="shared" si="14"/>
        <v>9.7092014349780431E-2</v>
      </c>
      <c r="AP16" s="116">
        <f t="shared" si="15"/>
        <v>-4.2731758518834262E-2</v>
      </c>
      <c r="AQ16" s="99">
        <f t="shared" si="16"/>
        <v>-5.7682316447571713E-2</v>
      </c>
      <c r="AR16" s="117">
        <f t="shared" si="17"/>
        <v>-4.4274753698427594E-2</v>
      </c>
      <c r="AS16" s="116">
        <f t="shared" si="18"/>
        <v>8.4065030733935453E-2</v>
      </c>
      <c r="AT16" s="99">
        <f t="shared" si="19"/>
        <v>1.2439415289162703E-3</v>
      </c>
      <c r="AU16" s="117">
        <f t="shared" si="20"/>
        <v>5.636411100196681E-2</v>
      </c>
    </row>
    <row r="17" spans="1:48" ht="15" customHeight="1" x14ac:dyDescent="0.2">
      <c r="B17" s="20" t="s">
        <v>76</v>
      </c>
      <c r="C17" s="200">
        <v>1290.9470904066429</v>
      </c>
      <c r="D17" s="196">
        <v>930.42924528301853</v>
      </c>
      <c r="E17" s="201">
        <v>2239.6732808828333</v>
      </c>
      <c r="F17" s="200">
        <v>1098.3801605755816</v>
      </c>
      <c r="G17" s="196">
        <v>848.00395081109355</v>
      </c>
      <c r="H17" s="201">
        <v>1931.7103637057862</v>
      </c>
      <c r="I17" s="200">
        <v>1051.1322270982805</v>
      </c>
      <c r="J17" s="196">
        <v>1040.0446927374301</v>
      </c>
      <c r="K17" s="201">
        <v>2130.389988762232</v>
      </c>
      <c r="L17" s="200">
        <v>1169.4146861400955</v>
      </c>
      <c r="M17" s="196">
        <v>895.51324646101909</v>
      </c>
      <c r="N17" s="201">
        <v>2098.2280479676638</v>
      </c>
      <c r="O17" s="200">
        <v>1098.3712195542751</v>
      </c>
      <c r="P17" s="196">
        <v>973.30043724318568</v>
      </c>
      <c r="Q17" s="201">
        <v>1941.4915768520159</v>
      </c>
      <c r="R17" s="200">
        <v>1038.8217541096199</v>
      </c>
      <c r="S17" s="196">
        <v>823.36283482142858</v>
      </c>
      <c r="T17" s="201">
        <v>1869.7283257664067</v>
      </c>
      <c r="U17" s="200">
        <v>865.75089863071378</v>
      </c>
      <c r="V17" s="196">
        <v>670.65205362098425</v>
      </c>
      <c r="W17" s="201">
        <v>1535.5661683948824</v>
      </c>
      <c r="X17" s="200">
        <v>733.41705235994527</v>
      </c>
      <c r="Y17" s="196">
        <v>804.38212989445083</v>
      </c>
      <c r="Z17" s="201">
        <v>1501.9774524037684</v>
      </c>
      <c r="AA17" s="116">
        <f t="shared" si="0"/>
        <v>-0.14916717444276006</v>
      </c>
      <c r="AB17" s="99">
        <f t="shared" si="1"/>
        <v>-8.8588460530228508E-2</v>
      </c>
      <c r="AC17" s="117">
        <f t="shared" si="2"/>
        <v>-0.13750350098191755</v>
      </c>
      <c r="AD17" s="116">
        <f t="shared" si="3"/>
        <v>-4.3016011371274088E-2</v>
      </c>
      <c r="AE17" s="99">
        <f t="shared" si="4"/>
        <v>0.22646208398280998</v>
      </c>
      <c r="AF17" s="117">
        <f t="shared" si="5"/>
        <v>0.10285166388779921</v>
      </c>
      <c r="AG17" s="116">
        <f t="shared" si="6"/>
        <v>0.11252862008459341</v>
      </c>
      <c r="AH17" s="99">
        <f t="shared" si="7"/>
        <v>-0.13896657257679923</v>
      </c>
      <c r="AI17" s="117">
        <f t="shared" si="8"/>
        <v>-1.5096738608527893E-2</v>
      </c>
      <c r="AJ17" s="116">
        <f t="shared" si="9"/>
        <v>-6.0751303560514169E-2</v>
      </c>
      <c r="AK17" s="99">
        <f t="shared" si="10"/>
        <v>8.6863249750435356E-2</v>
      </c>
      <c r="AL17" s="117">
        <f t="shared" si="11"/>
        <v>-7.4699445214004401E-2</v>
      </c>
      <c r="AM17" s="116">
        <f t="shared" si="12"/>
        <v>-5.4216156054071263E-2</v>
      </c>
      <c r="AN17" s="99">
        <f t="shared" si="13"/>
        <v>-0.15405068844564196</v>
      </c>
      <c r="AO17" s="117">
        <f t="shared" si="14"/>
        <v>-3.6962947427239379E-2</v>
      </c>
      <c r="AP17" s="116">
        <f t="shared" si="15"/>
        <v>-0.16660303347925753</v>
      </c>
      <c r="AQ17" s="99">
        <f t="shared" si="16"/>
        <v>-0.18547203582921534</v>
      </c>
      <c r="AR17" s="117">
        <f t="shared" si="17"/>
        <v>-0.1787223056775108</v>
      </c>
      <c r="AS17" s="116">
        <f t="shared" si="18"/>
        <v>-0.15285441398913935</v>
      </c>
      <c r="AT17" s="99">
        <f t="shared" si="19"/>
        <v>0.19940306683835707</v>
      </c>
      <c r="AU17" s="117">
        <f t="shared" si="20"/>
        <v>-2.1873831738702609E-2</v>
      </c>
    </row>
    <row r="18" spans="1:48" ht="15" customHeight="1" x14ac:dyDescent="0.2">
      <c r="B18" s="20" t="s">
        <v>73</v>
      </c>
      <c r="C18" s="200">
        <v>749.77792667565177</v>
      </c>
      <c r="D18" s="196">
        <v>329.41025164789414</v>
      </c>
      <c r="E18" s="201">
        <v>1083.2156898674828</v>
      </c>
      <c r="F18" s="200">
        <v>782.36562622653594</v>
      </c>
      <c r="G18" s="196">
        <v>348.92903828197956</v>
      </c>
      <c r="H18" s="201">
        <v>1130.4161564823078</v>
      </c>
      <c r="I18" s="200">
        <v>721.79787478496394</v>
      </c>
      <c r="J18" s="196">
        <v>335.00328947368399</v>
      </c>
      <c r="K18" s="201">
        <v>1037.1582683889001</v>
      </c>
      <c r="L18" s="200">
        <v>722.16235662283032</v>
      </c>
      <c r="M18" s="196">
        <v>333.9894977168949</v>
      </c>
      <c r="N18" s="201">
        <v>1056.1760367138925</v>
      </c>
      <c r="O18" s="200">
        <v>769.50872012989919</v>
      </c>
      <c r="P18" s="196">
        <v>315.47959183673424</v>
      </c>
      <c r="Q18" s="201">
        <v>1086.6612308769188</v>
      </c>
      <c r="R18" s="200">
        <v>743.86226566957714</v>
      </c>
      <c r="S18" s="196">
        <v>331.75968582699358</v>
      </c>
      <c r="T18" s="201">
        <v>1077.8185774395677</v>
      </c>
      <c r="U18" s="200">
        <v>707.316132809186</v>
      </c>
      <c r="V18" s="196">
        <v>343.23835784313673</v>
      </c>
      <c r="W18" s="201">
        <v>1049.1859895453797</v>
      </c>
      <c r="X18" s="200">
        <v>714.19397704791629</v>
      </c>
      <c r="Y18" s="196">
        <v>331.66277056277056</v>
      </c>
      <c r="Z18" s="201">
        <v>1038.2894392996031</v>
      </c>
      <c r="AA18" s="116">
        <f t="shared" si="0"/>
        <v>4.3463135405133579E-2</v>
      </c>
      <c r="AB18" s="99">
        <f t="shared" si="1"/>
        <v>5.9253731589838265E-2</v>
      </c>
      <c r="AC18" s="117">
        <f t="shared" si="2"/>
        <v>4.3574393406911716E-2</v>
      </c>
      <c r="AD18" s="116">
        <f t="shared" si="3"/>
        <v>-7.7416171430868097E-2</v>
      </c>
      <c r="AE18" s="99">
        <f t="shared" si="4"/>
        <v>-3.9909973892862882E-2</v>
      </c>
      <c r="AF18" s="117">
        <f t="shared" si="5"/>
        <v>-8.2498721872140246E-2</v>
      </c>
      <c r="AG18" s="116">
        <f t="shared" si="6"/>
        <v>5.0496385567067037E-4</v>
      </c>
      <c r="AH18" s="99">
        <f t="shared" si="7"/>
        <v>-3.0262143347363768E-3</v>
      </c>
      <c r="AI18" s="117">
        <f t="shared" si="8"/>
        <v>1.833641875558123E-2</v>
      </c>
      <c r="AJ18" s="116">
        <f t="shared" si="9"/>
        <v>6.5561937800916015E-2</v>
      </c>
      <c r="AK18" s="99">
        <f t="shared" si="10"/>
        <v>-5.5420622524635532E-2</v>
      </c>
      <c r="AL18" s="117">
        <f t="shared" si="11"/>
        <v>2.8863743451210677E-2</v>
      </c>
      <c r="AM18" s="116">
        <f t="shared" si="12"/>
        <v>-3.3328348060815638E-2</v>
      </c>
      <c r="AN18" s="99">
        <f t="shared" si="13"/>
        <v>5.1604269853007034E-2</v>
      </c>
      <c r="AO18" s="117">
        <f t="shared" si="14"/>
        <v>-8.1374518443206867E-3</v>
      </c>
      <c r="AP18" s="116">
        <f t="shared" si="15"/>
        <v>-4.9130241641568762E-2</v>
      </c>
      <c r="AQ18" s="99">
        <f t="shared" si="16"/>
        <v>3.4599357626981408E-2</v>
      </c>
      <c r="AR18" s="117">
        <f t="shared" si="17"/>
        <v>-2.6565313025320725E-2</v>
      </c>
      <c r="AS18" s="116">
        <f t="shared" si="18"/>
        <v>9.7238616789556698E-3</v>
      </c>
      <c r="AT18" s="99">
        <f t="shared" si="19"/>
        <v>-3.372463192373254E-2</v>
      </c>
      <c r="AU18" s="117">
        <f t="shared" si="20"/>
        <v>-1.0385718408704725E-2</v>
      </c>
    </row>
    <row r="19" spans="1:48" ht="15" customHeight="1" x14ac:dyDescent="0.2">
      <c r="B19" s="20" t="s">
        <v>63</v>
      </c>
      <c r="C19" s="200">
        <v>711.84721492058691</v>
      </c>
      <c r="D19" s="196">
        <v>358.89798511797164</v>
      </c>
      <c r="E19" s="201">
        <v>1069.2164224605192</v>
      </c>
      <c r="F19" s="200">
        <v>734.34751112747426</v>
      </c>
      <c r="G19" s="196">
        <v>340.96387362458574</v>
      </c>
      <c r="H19" s="201">
        <v>1070.6251485377163</v>
      </c>
      <c r="I19" s="200">
        <v>749.21761650989413</v>
      </c>
      <c r="J19" s="196">
        <v>363.22931552805505</v>
      </c>
      <c r="K19" s="201">
        <v>1114.1265969957378</v>
      </c>
      <c r="L19" s="200">
        <v>701.23582852746767</v>
      </c>
      <c r="M19" s="196">
        <v>344.99936892368351</v>
      </c>
      <c r="N19" s="201">
        <v>1049.942933382913</v>
      </c>
      <c r="O19" s="200">
        <v>770.19385983971051</v>
      </c>
      <c r="P19" s="196">
        <v>331.89271822567633</v>
      </c>
      <c r="Q19" s="201">
        <v>1093.265925257311</v>
      </c>
      <c r="R19" s="200">
        <v>763.29407220479845</v>
      </c>
      <c r="S19" s="196">
        <v>315.9456105549537</v>
      </c>
      <c r="T19" s="201">
        <v>1080.8888358404415</v>
      </c>
      <c r="U19" s="200">
        <v>735.43416518859874</v>
      </c>
      <c r="V19" s="196">
        <v>333.60846086051617</v>
      </c>
      <c r="W19" s="201">
        <v>1065.7738392866343</v>
      </c>
      <c r="X19" s="200">
        <v>712.77103886671898</v>
      </c>
      <c r="Y19" s="196">
        <v>327.23555562353016</v>
      </c>
      <c r="Z19" s="201">
        <v>1042.7523961054858</v>
      </c>
      <c r="AA19" s="116">
        <f t="shared" si="0"/>
        <v>3.160832231309274E-2</v>
      </c>
      <c r="AB19" s="99">
        <f t="shared" si="1"/>
        <v>-4.996994198084137E-2</v>
      </c>
      <c r="AC19" s="117">
        <f t="shared" si="2"/>
        <v>1.3175312758060276E-3</v>
      </c>
      <c r="AD19" s="116">
        <f t="shared" si="3"/>
        <v>2.0249412106795539E-2</v>
      </c>
      <c r="AE19" s="99">
        <f t="shared" si="4"/>
        <v>6.5301469234199327E-2</v>
      </c>
      <c r="AF19" s="117">
        <f t="shared" si="5"/>
        <v>4.0631820126247442E-2</v>
      </c>
      <c r="AG19" s="116">
        <f t="shared" si="6"/>
        <v>-6.4042525062266487E-2</v>
      </c>
      <c r="AH19" s="99">
        <f t="shared" si="7"/>
        <v>-5.0188533317772621E-2</v>
      </c>
      <c r="AI19" s="117">
        <f t="shared" si="8"/>
        <v>-5.7608950173074769E-2</v>
      </c>
      <c r="AJ19" s="116">
        <f t="shared" si="9"/>
        <v>9.8337860826433365E-2</v>
      </c>
      <c r="AK19" s="99">
        <f t="shared" si="10"/>
        <v>-3.799036137050571E-2</v>
      </c>
      <c r="AL19" s="117">
        <f t="shared" si="11"/>
        <v>4.1262234829098299E-2</v>
      </c>
      <c r="AM19" s="116">
        <f t="shared" si="12"/>
        <v>-8.9585077143409242E-3</v>
      </c>
      <c r="AN19" s="99">
        <f t="shared" si="13"/>
        <v>-4.8048983285855384E-2</v>
      </c>
      <c r="AO19" s="117">
        <f t="shared" si="14"/>
        <v>-1.1321206607583956E-2</v>
      </c>
      <c r="AP19" s="116">
        <f t="shared" si="15"/>
        <v>-3.649957209247745E-2</v>
      </c>
      <c r="AQ19" s="99">
        <f t="shared" si="16"/>
        <v>5.5904718139739185E-2</v>
      </c>
      <c r="AR19" s="117">
        <f t="shared" si="17"/>
        <v>-1.3983858517749082E-2</v>
      </c>
      <c r="AS19" s="116">
        <f t="shared" si="18"/>
        <v>-3.0815982442246037E-2</v>
      </c>
      <c r="AT19" s="99">
        <f t="shared" si="19"/>
        <v>-1.9102948470034686E-2</v>
      </c>
      <c r="AU19" s="117">
        <f t="shared" si="20"/>
        <v>-2.1600683308719337E-2</v>
      </c>
    </row>
    <row r="20" spans="1:48" ht="15" customHeight="1" x14ac:dyDescent="0.2">
      <c r="B20" s="20" t="s">
        <v>68</v>
      </c>
      <c r="C20" s="200">
        <v>421.18860218320384</v>
      </c>
      <c r="D20" s="196">
        <v>580.75566107693385</v>
      </c>
      <c r="E20" s="201">
        <v>1008.6177706729927</v>
      </c>
      <c r="F20" s="200">
        <v>458.02353040831582</v>
      </c>
      <c r="G20" s="196">
        <v>450.80732602426878</v>
      </c>
      <c r="H20" s="201">
        <v>906.33318568078494</v>
      </c>
      <c r="I20" s="200">
        <v>506.82196083516783</v>
      </c>
      <c r="J20" s="196">
        <v>538.27713178294607</v>
      </c>
      <c r="K20" s="201">
        <v>1036.8500858351676</v>
      </c>
      <c r="L20" s="200">
        <v>474.59226555780566</v>
      </c>
      <c r="M20" s="196">
        <v>471.87962962962985</v>
      </c>
      <c r="N20" s="201">
        <v>950.57374506919768</v>
      </c>
      <c r="O20" s="200">
        <v>575.83840804183808</v>
      </c>
      <c r="P20" s="196">
        <v>450.04650775363092</v>
      </c>
      <c r="Q20" s="201">
        <v>1029.645839856209</v>
      </c>
      <c r="R20" s="200">
        <v>522.08052755086931</v>
      </c>
      <c r="S20" s="196">
        <v>530.69693057946074</v>
      </c>
      <c r="T20" s="201">
        <v>1046.5979252980164</v>
      </c>
      <c r="U20" s="200">
        <v>564.78390736595952</v>
      </c>
      <c r="V20" s="196">
        <v>513.29726200443633</v>
      </c>
      <c r="W20" s="201">
        <v>1081.5742638425738</v>
      </c>
      <c r="X20" s="200">
        <v>595.93582251965677</v>
      </c>
      <c r="Y20" s="196">
        <v>511.07942851883365</v>
      </c>
      <c r="Z20" s="201">
        <v>1104.0691084956436</v>
      </c>
      <c r="AA20" s="116">
        <f t="shared" si="0"/>
        <v>8.7454712768058052E-2</v>
      </c>
      <c r="AB20" s="99">
        <f t="shared" si="1"/>
        <v>-0.22375732818805971</v>
      </c>
      <c r="AC20" s="117">
        <f t="shared" si="2"/>
        <v>-0.10141065125588566</v>
      </c>
      <c r="AD20" s="116">
        <f t="shared" si="3"/>
        <v>0.10654131761167274</v>
      </c>
      <c r="AE20" s="99">
        <f t="shared" si="4"/>
        <v>0.19402924644123565</v>
      </c>
      <c r="AF20" s="117">
        <f t="shared" si="5"/>
        <v>0.14400543002995736</v>
      </c>
      <c r="AG20" s="116">
        <f t="shared" si="6"/>
        <v>-6.3591749702898381E-2</v>
      </c>
      <c r="AH20" s="99">
        <f t="shared" si="7"/>
        <v>-0.12335189112230438</v>
      </c>
      <c r="AI20" s="117">
        <f t="shared" si="8"/>
        <v>-8.3210043519913124E-2</v>
      </c>
      <c r="AJ20" s="116">
        <f t="shared" si="9"/>
        <v>0.2133328961124854</v>
      </c>
      <c r="AK20" s="99">
        <f t="shared" si="10"/>
        <v>-4.626841360610412E-2</v>
      </c>
      <c r="AL20" s="117">
        <f t="shared" si="11"/>
        <v>8.3183545934413683E-2</v>
      </c>
      <c r="AM20" s="116">
        <f t="shared" si="12"/>
        <v>-9.3355843827393592E-2</v>
      </c>
      <c r="AN20" s="99">
        <f t="shared" si="13"/>
        <v>0.1792046409345327</v>
      </c>
      <c r="AO20" s="117">
        <f t="shared" si="14"/>
        <v>1.6463996439955331E-2</v>
      </c>
      <c r="AP20" s="116">
        <f t="shared" si="15"/>
        <v>8.1794622786289128E-2</v>
      </c>
      <c r="AQ20" s="99">
        <f t="shared" si="16"/>
        <v>-3.2786450368246789E-2</v>
      </c>
      <c r="AR20" s="117">
        <f t="shared" si="17"/>
        <v>3.341907880679007E-2</v>
      </c>
      <c r="AS20" s="116">
        <f t="shared" si="18"/>
        <v>5.5157228715994489E-2</v>
      </c>
      <c r="AT20" s="99">
        <f t="shared" si="19"/>
        <v>-4.3207584566923307E-3</v>
      </c>
      <c r="AU20" s="117">
        <f t="shared" si="20"/>
        <v>2.0798243269168681E-2</v>
      </c>
    </row>
    <row r="21" spans="1:48" ht="15" customHeight="1" x14ac:dyDescent="0.2">
      <c r="B21" s="20" t="s">
        <v>74</v>
      </c>
      <c r="C21" s="200">
        <v>521.13222803318104</v>
      </c>
      <c r="D21" s="196">
        <v>345.69810671032832</v>
      </c>
      <c r="E21" s="201">
        <v>861.41383022764137</v>
      </c>
      <c r="F21" s="200">
        <v>475.08556452670211</v>
      </c>
      <c r="G21" s="196">
        <v>336.62210772901955</v>
      </c>
      <c r="H21" s="201">
        <v>806.11339449623813</v>
      </c>
      <c r="I21" s="200">
        <v>492.84480416910333</v>
      </c>
      <c r="J21" s="196">
        <v>320.16480096572803</v>
      </c>
      <c r="K21" s="201">
        <v>811.2509892293491</v>
      </c>
      <c r="L21" s="200">
        <v>503.21928677234632</v>
      </c>
      <c r="M21" s="196">
        <v>315.94160903648765</v>
      </c>
      <c r="N21" s="201">
        <v>814.39386375259039</v>
      </c>
      <c r="O21" s="200">
        <v>465.82658319366959</v>
      </c>
      <c r="P21" s="196">
        <v>303.25801270170774</v>
      </c>
      <c r="Q21" s="201">
        <v>764.15298598138315</v>
      </c>
      <c r="R21" s="200">
        <v>452.17247768831282</v>
      </c>
      <c r="S21" s="196">
        <v>346.61485191096909</v>
      </c>
      <c r="T21" s="201">
        <v>796.9970354821894</v>
      </c>
      <c r="U21" s="200">
        <v>511.47862986342045</v>
      </c>
      <c r="V21" s="196">
        <v>306.52027883396693</v>
      </c>
      <c r="W21" s="201">
        <v>815.99014702842817</v>
      </c>
      <c r="X21" s="200">
        <v>502.23257064902896</v>
      </c>
      <c r="Y21" s="196">
        <v>326.47521110820901</v>
      </c>
      <c r="Z21" s="201">
        <v>826.23920511560266</v>
      </c>
      <c r="AA21" s="116">
        <f t="shared" si="0"/>
        <v>-8.8358886726819463E-2</v>
      </c>
      <c r="AB21" s="99">
        <f t="shared" si="1"/>
        <v>-2.625411827584534E-2</v>
      </c>
      <c r="AC21" s="117">
        <f t="shared" si="2"/>
        <v>-6.419729262622742E-2</v>
      </c>
      <c r="AD21" s="116">
        <f t="shared" si="3"/>
        <v>3.7381139248239714E-2</v>
      </c>
      <c r="AE21" s="99">
        <f t="shared" si="4"/>
        <v>-4.8889560089557804E-2</v>
      </c>
      <c r="AF21" s="117">
        <f t="shared" si="5"/>
        <v>6.3732903685611575E-3</v>
      </c>
      <c r="AG21" s="116">
        <f t="shared" si="6"/>
        <v>2.1050201839367233E-2</v>
      </c>
      <c r="AH21" s="99">
        <f t="shared" si="7"/>
        <v>-1.3190681538075899E-2</v>
      </c>
      <c r="AI21" s="117">
        <f t="shared" si="8"/>
        <v>3.8741087098419502E-3</v>
      </c>
      <c r="AJ21" s="116">
        <f t="shared" si="9"/>
        <v>-7.4306976226038435E-2</v>
      </c>
      <c r="AK21" s="99">
        <f t="shared" si="10"/>
        <v>-4.0145381209713005E-2</v>
      </c>
      <c r="AL21" s="117">
        <f t="shared" si="11"/>
        <v>-6.1691130062922706E-2</v>
      </c>
      <c r="AM21" s="116">
        <f t="shared" si="12"/>
        <v>-2.931156356888287E-2</v>
      </c>
      <c r="AN21" s="99">
        <f t="shared" si="13"/>
        <v>0.14297013563796002</v>
      </c>
      <c r="AO21" s="117">
        <f t="shared" si="14"/>
        <v>4.2980986927147136E-2</v>
      </c>
      <c r="AP21" s="116">
        <f t="shared" si="15"/>
        <v>0.13115825288240557</v>
      </c>
      <c r="AQ21" s="99">
        <f t="shared" si="16"/>
        <v>-0.11567471173249322</v>
      </c>
      <c r="AR21" s="117">
        <f t="shared" si="17"/>
        <v>2.3830843404264002E-2</v>
      </c>
      <c r="AS21" s="116">
        <f t="shared" si="18"/>
        <v>-1.8077117350651539E-2</v>
      </c>
      <c r="AT21" s="99">
        <f t="shared" si="19"/>
        <v>6.5101507639731437E-2</v>
      </c>
      <c r="AU21" s="117">
        <f t="shared" si="20"/>
        <v>1.2560271866637329E-2</v>
      </c>
    </row>
    <row r="22" spans="1:48" ht="15" customHeight="1" x14ac:dyDescent="0.2">
      <c r="B22" s="20" t="s">
        <v>75</v>
      </c>
      <c r="C22" s="200">
        <v>495.81818437929809</v>
      </c>
      <c r="D22" s="196">
        <v>339.11581428034975</v>
      </c>
      <c r="E22" s="201">
        <v>829.47876924418688</v>
      </c>
      <c r="F22" s="200">
        <v>458.06965964166938</v>
      </c>
      <c r="G22" s="196">
        <v>328.48909725428297</v>
      </c>
      <c r="H22" s="201">
        <v>782.83216910775309</v>
      </c>
      <c r="I22" s="200">
        <v>479.13985116860067</v>
      </c>
      <c r="J22" s="196">
        <v>315.34543830105707</v>
      </c>
      <c r="K22" s="201">
        <v>792.84975418799024</v>
      </c>
      <c r="L22" s="200">
        <v>486.9463681122142</v>
      </c>
      <c r="M22" s="196">
        <v>310.09300909148322</v>
      </c>
      <c r="N22" s="201">
        <v>793.03547734178903</v>
      </c>
      <c r="O22" s="200">
        <v>455.57132490754975</v>
      </c>
      <c r="P22" s="196">
        <v>298.58879341210297</v>
      </c>
      <c r="Q22" s="201">
        <v>749.76018382446523</v>
      </c>
      <c r="R22" s="200">
        <v>444.79034249319506</v>
      </c>
      <c r="S22" s="196">
        <v>342.51914070956627</v>
      </c>
      <c r="T22" s="201">
        <v>785.71096701657825</v>
      </c>
      <c r="U22" s="200">
        <v>503.35695767005245</v>
      </c>
      <c r="V22" s="196">
        <v>304.44850071883388</v>
      </c>
      <c r="W22" s="201">
        <v>805.72153423492171</v>
      </c>
      <c r="X22" s="200">
        <v>495.8557661320516</v>
      </c>
      <c r="Y22" s="196">
        <v>324.34559431193225</v>
      </c>
      <c r="Z22" s="201">
        <v>818.03429619657413</v>
      </c>
      <c r="AA22" s="116">
        <f t="shared" si="0"/>
        <v>-7.6133804541447248E-2</v>
      </c>
      <c r="AB22" s="99">
        <f t="shared" si="1"/>
        <v>-3.1336542203489248E-2</v>
      </c>
      <c r="AC22" s="117">
        <f t="shared" si="2"/>
        <v>-5.6236038661890975E-2</v>
      </c>
      <c r="AD22" s="116">
        <f t="shared" si="3"/>
        <v>4.5997788946366081E-2</v>
      </c>
      <c r="AE22" s="99">
        <f t="shared" si="4"/>
        <v>-4.00124663591237E-2</v>
      </c>
      <c r="AF22" s="117">
        <f t="shared" si="5"/>
        <v>1.2796593542719226E-2</v>
      </c>
      <c r="AG22" s="116">
        <f t="shared" si="6"/>
        <v>1.6292773236402214E-2</v>
      </c>
      <c r="AH22" s="99">
        <f t="shared" si="7"/>
        <v>-1.6656112857923788E-2</v>
      </c>
      <c r="AI22" s="117">
        <f t="shared" si="8"/>
        <v>2.342476021690576E-4</v>
      </c>
      <c r="AJ22" s="116">
        <f t="shared" si="9"/>
        <v>-6.4432235784607439E-2</v>
      </c>
      <c r="AK22" s="99">
        <f t="shared" si="10"/>
        <v>-3.7099242298578528E-2</v>
      </c>
      <c r="AL22" s="117">
        <f t="shared" si="11"/>
        <v>-5.4569177235777921E-2</v>
      </c>
      <c r="AM22" s="116">
        <f t="shared" si="12"/>
        <v>-2.3664751982672594E-2</v>
      </c>
      <c r="AN22" s="99">
        <f t="shared" si="13"/>
        <v>0.14712657764362902</v>
      </c>
      <c r="AO22" s="117">
        <f t="shared" si="14"/>
        <v>4.7949709744162572E-2</v>
      </c>
      <c r="AP22" s="116">
        <f t="shared" si="15"/>
        <v>0.13167240738315589</v>
      </c>
      <c r="AQ22" s="99">
        <f t="shared" si="16"/>
        <v>-0.11114894166750755</v>
      </c>
      <c r="AR22" s="117">
        <f t="shared" si="17"/>
        <v>2.5468102213623833E-2</v>
      </c>
      <c r="AS22" s="116">
        <f t="shared" si="18"/>
        <v>-1.4902330093384375E-2</v>
      </c>
      <c r="AT22" s="99">
        <f t="shared" si="19"/>
        <v>6.5354546158444826E-2</v>
      </c>
      <c r="AU22" s="117">
        <f t="shared" si="20"/>
        <v>1.5281659281136228E-2</v>
      </c>
    </row>
    <row r="23" spans="1:48" ht="6" customHeight="1" x14ac:dyDescent="0.2">
      <c r="B23" s="21"/>
      <c r="C23" s="25"/>
      <c r="D23" s="25"/>
      <c r="E23" s="25"/>
      <c r="F23" s="25"/>
      <c r="G23" s="25"/>
      <c r="H23" s="25"/>
      <c r="I23" s="25"/>
      <c r="J23" s="25"/>
      <c r="K23" s="25"/>
      <c r="L23" s="25"/>
      <c r="M23" s="25"/>
      <c r="N23" s="25"/>
      <c r="O23" s="25"/>
      <c r="P23" s="25"/>
      <c r="Q23" s="25"/>
      <c r="R23" s="25"/>
      <c r="S23" s="25"/>
      <c r="T23" s="25"/>
      <c r="U23" s="25"/>
      <c r="V23" s="25"/>
      <c r="W23" s="25"/>
      <c r="X23" s="25"/>
      <c r="Y23" s="25"/>
      <c r="Z23" s="25"/>
      <c r="AA23" s="27"/>
      <c r="AB23" s="27"/>
      <c r="AC23" s="27"/>
      <c r="AD23" s="27"/>
      <c r="AE23" s="27"/>
      <c r="AF23" s="27"/>
      <c r="AG23" s="27"/>
      <c r="AH23" s="27"/>
      <c r="AI23" s="27"/>
      <c r="AJ23" s="27"/>
      <c r="AK23" s="27"/>
      <c r="AL23" s="27"/>
      <c r="AM23" s="27"/>
      <c r="AN23" s="27"/>
      <c r="AO23" s="27"/>
      <c r="AP23" s="27"/>
      <c r="AQ23" s="27"/>
      <c r="AR23" s="27"/>
      <c r="AS23" s="27"/>
      <c r="AT23" s="27"/>
      <c r="AU23" s="27"/>
    </row>
    <row r="24" spans="1:48" ht="15" customHeight="1" x14ac:dyDescent="0.2">
      <c r="B24" s="311" t="s">
        <v>59</v>
      </c>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row>
    <row r="25" spans="1:48" x14ac:dyDescent="0.2">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row>
    <row r="26" spans="1:48" x14ac:dyDescent="0.2">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row>
    <row r="27" spans="1:48" x14ac:dyDescent="0.2">
      <c r="A27" s="44"/>
      <c r="B27" s="44"/>
      <c r="C27" s="44"/>
      <c r="D27" s="44"/>
      <c r="E27" s="44"/>
      <c r="F27" s="44"/>
      <c r="G27" s="44"/>
      <c r="H27" s="44"/>
      <c r="I27" s="44"/>
      <c r="J27" s="44"/>
      <c r="K27" s="44"/>
      <c r="L27" s="44"/>
      <c r="M27" s="44"/>
      <c r="N27" s="44"/>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row>
    <row r="28" spans="1:48" x14ac:dyDescent="0.2">
      <c r="A28" s="44"/>
      <c r="B28" s="44"/>
      <c r="C28" s="44"/>
      <c r="D28" s="44"/>
      <c r="E28" s="44"/>
      <c r="F28" s="44"/>
      <c r="G28" s="44"/>
      <c r="H28" s="44"/>
      <c r="I28" s="44"/>
      <c r="J28" s="44"/>
      <c r="K28" s="44"/>
      <c r="L28" s="44"/>
      <c r="M28" s="44"/>
      <c r="N28" s="44"/>
      <c r="AA28" s="37"/>
      <c r="AB28" s="37"/>
      <c r="AC28" s="37"/>
      <c r="AD28" s="37"/>
      <c r="AE28" s="37"/>
      <c r="AF28" s="37"/>
      <c r="AG28" s="37"/>
      <c r="AH28" s="37"/>
      <c r="AI28" s="37"/>
      <c r="AJ28" s="37"/>
      <c r="AK28" s="37"/>
      <c r="AL28" s="37"/>
      <c r="AM28" s="37"/>
      <c r="AN28" s="37"/>
      <c r="AO28" s="37"/>
      <c r="AP28" s="37"/>
      <c r="AQ28" s="37"/>
      <c r="AR28" s="37"/>
      <c r="AS28" s="37"/>
      <c r="AT28" s="37"/>
      <c r="AU28" s="37"/>
      <c r="AV28" s="37"/>
    </row>
    <row r="29" spans="1:48" x14ac:dyDescent="0.2">
      <c r="A29" s="44"/>
      <c r="B29" s="44"/>
      <c r="C29" s="44"/>
      <c r="D29" s="44"/>
      <c r="E29" s="44"/>
      <c r="F29" s="44"/>
      <c r="G29" s="44"/>
      <c r="H29" s="44"/>
      <c r="I29" s="44"/>
      <c r="J29" s="44"/>
      <c r="K29" s="44"/>
      <c r="L29" s="44"/>
      <c r="M29" s="44"/>
      <c r="N29" s="44"/>
      <c r="AG29" s="37"/>
      <c r="AH29" s="37"/>
      <c r="AJ29" s="37"/>
      <c r="AK29" s="37"/>
      <c r="AM29" s="37"/>
      <c r="AN29" s="37"/>
      <c r="AP29" s="37"/>
      <c r="AQ29" s="37"/>
      <c r="AV29" s="37"/>
    </row>
    <row r="30" spans="1:48" x14ac:dyDescent="0.2">
      <c r="A30" s="44"/>
      <c r="B30" s="44"/>
      <c r="C30" s="44"/>
      <c r="D30" s="44"/>
      <c r="E30" s="44"/>
      <c r="F30" s="44"/>
      <c r="G30" s="44"/>
      <c r="H30" s="44"/>
      <c r="I30" s="44"/>
      <c r="J30" s="44"/>
      <c r="K30" s="44"/>
      <c r="L30" s="44"/>
      <c r="M30" s="44"/>
      <c r="N30" s="44"/>
      <c r="AC30" s="37"/>
      <c r="AF30" s="37"/>
      <c r="AG30" s="37"/>
      <c r="AH30" s="37"/>
      <c r="AI30" s="37"/>
      <c r="AJ30" s="37"/>
      <c r="AK30" s="37"/>
      <c r="AL30" s="37"/>
      <c r="AM30" s="37"/>
      <c r="AN30" s="37"/>
      <c r="AO30" s="37"/>
      <c r="AP30" s="37"/>
      <c r="AQ30" s="37"/>
      <c r="AR30" s="37"/>
      <c r="AS30" s="37"/>
      <c r="AT30" s="37"/>
      <c r="AU30" s="37"/>
    </row>
    <row r="31" spans="1:48" ht="12.75" customHeight="1" x14ac:dyDescent="0.2">
      <c r="A31" s="10"/>
      <c r="B31" s="10"/>
      <c r="C31" s="10"/>
      <c r="D31" s="10"/>
      <c r="E31" s="10"/>
      <c r="F31" s="10"/>
      <c r="G31" s="10"/>
      <c r="H31" s="10"/>
      <c r="I31" s="10"/>
      <c r="J31" s="10"/>
      <c r="K31" s="10"/>
      <c r="L31" s="10"/>
      <c r="M31" s="44"/>
      <c r="N31" s="44"/>
      <c r="AC31" s="37"/>
      <c r="AF31" s="37"/>
      <c r="AG31" s="37"/>
      <c r="AH31" s="37"/>
      <c r="AI31" s="37"/>
      <c r="AJ31" s="37"/>
      <c r="AK31" s="37"/>
      <c r="AL31" s="37"/>
      <c r="AM31" s="37"/>
      <c r="AN31" s="37"/>
      <c r="AO31" s="37"/>
      <c r="AP31" s="37"/>
      <c r="AQ31" s="37"/>
      <c r="AR31" s="37"/>
      <c r="AS31" s="37"/>
      <c r="AT31" s="37"/>
      <c r="AU31" s="37"/>
    </row>
    <row r="32" spans="1:48" ht="12.75" customHeight="1" x14ac:dyDescent="0.2">
      <c r="A32" s="10"/>
      <c r="B32" s="10"/>
      <c r="C32" s="10">
        <v>2014</v>
      </c>
      <c r="D32" s="10"/>
      <c r="E32" s="10"/>
      <c r="F32" s="10">
        <v>2015</v>
      </c>
      <c r="G32" s="10"/>
      <c r="H32" s="10"/>
      <c r="I32" s="10" t="s">
        <v>610</v>
      </c>
      <c r="J32" s="10"/>
      <c r="K32" s="10"/>
      <c r="L32" s="10"/>
      <c r="M32" s="44"/>
      <c r="N32" s="44"/>
      <c r="AC32" s="37"/>
      <c r="AF32" s="37"/>
      <c r="AG32" s="37"/>
      <c r="AH32" s="37"/>
      <c r="AI32" s="37"/>
      <c r="AJ32" s="37"/>
      <c r="AK32" s="37"/>
      <c r="AL32" s="37"/>
      <c r="AM32" s="37"/>
      <c r="AN32" s="37"/>
      <c r="AO32" s="37"/>
      <c r="AP32" s="37"/>
      <c r="AQ32" s="37"/>
      <c r="AR32" s="37"/>
      <c r="AS32" s="37"/>
      <c r="AT32" s="37"/>
      <c r="AU32" s="37"/>
    </row>
    <row r="33" spans="1:47" x14ac:dyDescent="0.2">
      <c r="A33" s="10"/>
      <c r="B33" s="10"/>
      <c r="C33" s="10" t="s">
        <v>389</v>
      </c>
      <c r="D33" s="10" t="s">
        <v>390</v>
      </c>
      <c r="E33" s="10" t="s">
        <v>391</v>
      </c>
      <c r="F33" s="10" t="s">
        <v>389</v>
      </c>
      <c r="G33" s="10" t="s">
        <v>390</v>
      </c>
      <c r="H33" s="10" t="s">
        <v>391</v>
      </c>
      <c r="I33" s="10" t="s">
        <v>389</v>
      </c>
      <c r="J33" s="10" t="s">
        <v>390</v>
      </c>
      <c r="K33" s="10" t="s">
        <v>391</v>
      </c>
      <c r="L33" s="10"/>
      <c r="M33" s="44"/>
      <c r="N33" s="44"/>
      <c r="AC33" s="37"/>
      <c r="AF33" s="37"/>
      <c r="AG33" s="37"/>
      <c r="AH33" s="37"/>
      <c r="AI33" s="37"/>
      <c r="AJ33" s="37"/>
      <c r="AK33" s="37"/>
      <c r="AL33" s="37"/>
      <c r="AM33" s="37"/>
      <c r="AN33" s="37"/>
      <c r="AO33" s="37"/>
      <c r="AP33" s="37"/>
      <c r="AQ33" s="37"/>
      <c r="AR33" s="37"/>
      <c r="AS33" s="37"/>
      <c r="AT33" s="37"/>
      <c r="AU33" s="37"/>
    </row>
    <row r="34" spans="1:47" x14ac:dyDescent="0.2">
      <c r="A34" s="10"/>
      <c r="B34" s="10" t="s">
        <v>72</v>
      </c>
      <c r="C34" s="10">
        <v>1009.1020116341937</v>
      </c>
      <c r="D34" s="10">
        <v>421.38231387756883</v>
      </c>
      <c r="E34" s="10">
        <v>1434.721724547011</v>
      </c>
      <c r="F34" s="10">
        <v>1096.6152588798266</v>
      </c>
      <c r="G34" s="10">
        <v>435.89678276448797</v>
      </c>
      <c r="H34" s="300">
        <v>1536.0951384331763</v>
      </c>
      <c r="I34" s="138">
        <f t="shared" ref="I34:I49" si="21">IFERROR(F34/C34-1,"-")</f>
        <v>8.6723885431473136E-2</v>
      </c>
      <c r="J34" s="138">
        <f t="shared" ref="J34:J49" si="22">IFERROR(G34/D34-1,"-")</f>
        <v>3.4444893411298416E-2</v>
      </c>
      <c r="K34" s="138">
        <f t="shared" ref="K34:K49" si="23">IFERROR(H34/E34-1,"-")</f>
        <v>7.0657195853204291E-2</v>
      </c>
      <c r="L34" s="10"/>
      <c r="M34" s="44"/>
      <c r="N34" s="44"/>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row>
    <row r="35" spans="1:47" x14ac:dyDescent="0.2">
      <c r="A35" s="10"/>
      <c r="B35" s="10" t="s">
        <v>76</v>
      </c>
      <c r="C35" s="10">
        <v>865.75089863071378</v>
      </c>
      <c r="D35" s="10">
        <v>670.65205362098425</v>
      </c>
      <c r="E35" s="10">
        <v>1535.5661683948824</v>
      </c>
      <c r="F35" s="96">
        <v>733.41705235994527</v>
      </c>
      <c r="G35" s="96">
        <v>804.38212989445083</v>
      </c>
      <c r="H35" s="300">
        <v>1501.9774524037684</v>
      </c>
      <c r="I35" s="138">
        <f t="shared" si="21"/>
        <v>-0.15285441398913935</v>
      </c>
      <c r="J35" s="138">
        <f t="shared" si="22"/>
        <v>0.19940306683835707</v>
      </c>
      <c r="K35" s="138">
        <f t="shared" si="23"/>
        <v>-2.1873831738702609E-2</v>
      </c>
      <c r="L35" s="10"/>
      <c r="M35" s="44"/>
      <c r="N35" s="44"/>
    </row>
    <row r="36" spans="1:47" x14ac:dyDescent="0.2">
      <c r="A36" s="10"/>
      <c r="B36" s="10" t="s">
        <v>62</v>
      </c>
      <c r="C36" s="10">
        <v>715.30754702741399</v>
      </c>
      <c r="D36" s="10">
        <v>491.54404814570273</v>
      </c>
      <c r="E36" s="10">
        <v>1195.4403689040346</v>
      </c>
      <c r="F36" s="96">
        <v>840.51073220700857</v>
      </c>
      <c r="G36" s="96">
        <v>515.50020913071035</v>
      </c>
      <c r="H36" s="300">
        <v>1352.4767204786083</v>
      </c>
      <c r="I36" s="138">
        <f t="shared" si="21"/>
        <v>0.17503406150249412</v>
      </c>
      <c r="J36" s="138">
        <f t="shared" si="22"/>
        <v>4.8736549807447904E-2</v>
      </c>
      <c r="K36" s="138">
        <f t="shared" si="23"/>
        <v>0.13136276443344697</v>
      </c>
      <c r="L36" s="10"/>
      <c r="M36" s="44"/>
      <c r="N36" s="44"/>
    </row>
    <row r="37" spans="1:47" x14ac:dyDescent="0.2">
      <c r="A37" s="10"/>
      <c r="B37" s="10" t="s">
        <v>65</v>
      </c>
      <c r="C37" s="10">
        <v>868.43451665790303</v>
      </c>
      <c r="D37" s="10">
        <v>434.03274682306954</v>
      </c>
      <c r="E37" s="10">
        <v>1306.4380735684715</v>
      </c>
      <c r="F37" s="96">
        <v>941.31626349803878</v>
      </c>
      <c r="G37" s="96">
        <v>392.50275760021515</v>
      </c>
      <c r="H37" s="300">
        <v>1339.7685720810455</v>
      </c>
      <c r="I37" s="138">
        <f t="shared" si="21"/>
        <v>8.3923134608484995E-2</v>
      </c>
      <c r="J37" s="138">
        <f t="shared" si="22"/>
        <v>-9.5683999713928936E-2</v>
      </c>
      <c r="K37" s="138">
        <f t="shared" si="23"/>
        <v>2.5512497826654323E-2</v>
      </c>
      <c r="L37" s="10"/>
      <c r="M37" s="44"/>
      <c r="N37" s="44"/>
    </row>
    <row r="38" spans="1:47" x14ac:dyDescent="0.2">
      <c r="A38" s="10"/>
      <c r="B38" s="10" t="s">
        <v>69</v>
      </c>
      <c r="C38" s="10">
        <v>854.54363339327426</v>
      </c>
      <c r="D38" s="10">
        <v>352.62222382232471</v>
      </c>
      <c r="E38" s="10">
        <v>1208.4897362855795</v>
      </c>
      <c r="F38" s="96">
        <v>890.2463627264741</v>
      </c>
      <c r="G38" s="96">
        <v>391.18650185700977</v>
      </c>
      <c r="H38" s="300">
        <v>1292.3342920978782</v>
      </c>
      <c r="I38" s="138">
        <f t="shared" si="21"/>
        <v>4.1779878683817717E-2</v>
      </c>
      <c r="J38" s="138">
        <f t="shared" si="22"/>
        <v>0.10936428684686761</v>
      </c>
      <c r="K38" s="138">
        <f t="shared" si="23"/>
        <v>6.9379617629193868E-2</v>
      </c>
      <c r="L38" s="10"/>
      <c r="M38" s="44"/>
      <c r="N38" s="44"/>
    </row>
    <row r="39" spans="1:47" x14ac:dyDescent="0.2">
      <c r="A39" s="10"/>
      <c r="B39" s="10" t="s">
        <v>67</v>
      </c>
      <c r="C39" s="10">
        <v>781.29144512755727</v>
      </c>
      <c r="D39" s="10">
        <v>349.90853658536582</v>
      </c>
      <c r="E39" s="10">
        <v>1133.2186981134419</v>
      </c>
      <c r="F39" s="96">
        <v>838.97450589587061</v>
      </c>
      <c r="G39" s="96">
        <v>350.08015108192996</v>
      </c>
      <c r="H39" s="300">
        <v>1194.8195999975835</v>
      </c>
      <c r="I39" s="138">
        <f t="shared" si="21"/>
        <v>7.3830401098140541E-2</v>
      </c>
      <c r="J39" s="138">
        <f t="shared" si="22"/>
        <v>4.9045530080182864E-4</v>
      </c>
      <c r="K39" s="138">
        <f t="shared" si="23"/>
        <v>5.4359235323855337E-2</v>
      </c>
      <c r="L39" s="10"/>
      <c r="M39" s="44"/>
      <c r="N39" s="44"/>
    </row>
    <row r="40" spans="1:47" x14ac:dyDescent="0.2">
      <c r="A40" s="10"/>
      <c r="B40" s="10" t="s">
        <v>64</v>
      </c>
      <c r="C40" s="10">
        <v>782.57872121355842</v>
      </c>
      <c r="D40" s="10">
        <v>379.92456028819646</v>
      </c>
      <c r="E40" s="10">
        <v>1163.091403592907</v>
      </c>
      <c r="F40" s="96">
        <v>786.68623344843877</v>
      </c>
      <c r="G40" s="96">
        <v>379.68889845094662</v>
      </c>
      <c r="H40" s="300">
        <v>1156.7651163390624</v>
      </c>
      <c r="I40" s="138">
        <f t="shared" si="21"/>
        <v>5.2486888839895496E-3</v>
      </c>
      <c r="J40" s="138">
        <f t="shared" si="22"/>
        <v>-6.2028587220330778E-4</v>
      </c>
      <c r="K40" s="138">
        <f t="shared" si="23"/>
        <v>-5.4392004225136681E-3</v>
      </c>
      <c r="L40" s="10"/>
      <c r="M40" s="44"/>
      <c r="N40" s="44"/>
    </row>
    <row r="41" spans="1:47" x14ac:dyDescent="0.2">
      <c r="A41" s="10"/>
      <c r="B41" s="10" t="s">
        <v>66</v>
      </c>
      <c r="C41" s="10">
        <v>642.49342600802959</v>
      </c>
      <c r="D41" s="10">
        <v>345.2793913554159</v>
      </c>
      <c r="E41" s="10">
        <v>988.26880491770714</v>
      </c>
      <c r="F41" s="96">
        <v>750.91376681639406</v>
      </c>
      <c r="G41" s="96">
        <v>384.84493120146044</v>
      </c>
      <c r="H41" s="300">
        <v>1133.718328959174</v>
      </c>
      <c r="I41" s="138">
        <f t="shared" si="21"/>
        <v>0.16874933877846332</v>
      </c>
      <c r="J41" s="138">
        <f t="shared" si="22"/>
        <v>0.11458992582999961</v>
      </c>
      <c r="K41" s="138">
        <f t="shared" si="23"/>
        <v>0.14717607529216536</v>
      </c>
      <c r="L41" s="10"/>
      <c r="M41" s="44"/>
      <c r="N41" s="44"/>
    </row>
    <row r="42" spans="1:47" x14ac:dyDescent="0.2">
      <c r="A42" s="10"/>
      <c r="B42" s="10" t="s">
        <v>70</v>
      </c>
      <c r="C42" s="10">
        <v>698.23011680407944</v>
      </c>
      <c r="D42" s="10">
        <v>367.42590263860603</v>
      </c>
      <c r="E42" s="10">
        <v>1063.6133234538943</v>
      </c>
      <c r="F42" s="96">
        <v>740.38139475498474</v>
      </c>
      <c r="G42" s="96">
        <v>387.67482844824917</v>
      </c>
      <c r="H42" s="300">
        <v>1125.1486422527528</v>
      </c>
      <c r="I42" s="138">
        <f t="shared" si="21"/>
        <v>6.036874797643943E-2</v>
      </c>
      <c r="J42" s="138">
        <f t="shared" si="22"/>
        <v>5.5110229475464179E-2</v>
      </c>
      <c r="K42" s="138">
        <f t="shared" si="23"/>
        <v>5.7854971766462482E-2</v>
      </c>
      <c r="L42" s="10"/>
      <c r="M42" s="44"/>
      <c r="N42" s="44"/>
    </row>
    <row r="43" spans="1:47" x14ac:dyDescent="0.2">
      <c r="A43" s="10"/>
      <c r="B43" s="10" t="s">
        <v>61</v>
      </c>
      <c r="C43" s="10">
        <v>813.49548160961217</v>
      </c>
      <c r="D43" s="10">
        <v>333.82740202542038</v>
      </c>
      <c r="E43" s="10">
        <v>1144.5061646582908</v>
      </c>
      <c r="F43" s="96">
        <v>740.12831479480974</v>
      </c>
      <c r="G43" s="96">
        <v>382.51986774495009</v>
      </c>
      <c r="H43" s="300">
        <v>1113.9238822695067</v>
      </c>
      <c r="I43" s="138">
        <f t="shared" si="21"/>
        <v>-9.0187552940841686E-2</v>
      </c>
      <c r="J43" s="138">
        <f t="shared" si="22"/>
        <v>0.14586120080047182</v>
      </c>
      <c r="K43" s="138">
        <f t="shared" si="23"/>
        <v>-2.6720941601843462E-2</v>
      </c>
      <c r="L43" s="10"/>
      <c r="M43" s="44"/>
      <c r="N43" s="44"/>
    </row>
    <row r="44" spans="1:47" x14ac:dyDescent="0.2">
      <c r="A44" s="10"/>
      <c r="B44" s="10" t="s">
        <v>71</v>
      </c>
      <c r="C44" s="10">
        <v>678.41009624421372</v>
      </c>
      <c r="D44" s="10">
        <v>373.90362811791391</v>
      </c>
      <c r="E44" s="10">
        <v>1054.4268828149575</v>
      </c>
      <c r="F44" s="96">
        <v>735.44066183519567</v>
      </c>
      <c r="G44" s="96">
        <v>374.36874236874229</v>
      </c>
      <c r="H44" s="300">
        <v>1113.8587166813975</v>
      </c>
      <c r="I44" s="138">
        <f t="shared" si="21"/>
        <v>8.4065030733935453E-2</v>
      </c>
      <c r="J44" s="138">
        <f t="shared" si="22"/>
        <v>1.2439415289162703E-3</v>
      </c>
      <c r="K44" s="138">
        <f t="shared" si="23"/>
        <v>5.636411100196681E-2</v>
      </c>
      <c r="L44" s="10"/>
      <c r="M44" s="44"/>
      <c r="N44" s="44"/>
    </row>
    <row r="45" spans="1:47" x14ac:dyDescent="0.2">
      <c r="A45" s="10"/>
      <c r="B45" s="10" t="s">
        <v>68</v>
      </c>
      <c r="C45" s="10">
        <v>564.78390736595952</v>
      </c>
      <c r="D45" s="10">
        <v>513.29726200443633</v>
      </c>
      <c r="E45" s="10">
        <v>1081.5742638425738</v>
      </c>
      <c r="F45" s="96">
        <v>595.93582251965677</v>
      </c>
      <c r="G45" s="96">
        <v>511.07942851883365</v>
      </c>
      <c r="H45" s="300">
        <v>1104.0691084956436</v>
      </c>
      <c r="I45" s="138">
        <f t="shared" si="21"/>
        <v>5.5157228715994489E-2</v>
      </c>
      <c r="J45" s="138">
        <f t="shared" si="22"/>
        <v>-4.3207584566923307E-3</v>
      </c>
      <c r="K45" s="138">
        <f t="shared" si="23"/>
        <v>2.0798243269168681E-2</v>
      </c>
      <c r="L45" s="10"/>
      <c r="M45" s="44"/>
      <c r="N45" s="44"/>
    </row>
    <row r="46" spans="1:47" x14ac:dyDescent="0.2">
      <c r="A46" s="10"/>
      <c r="B46" s="10" t="s">
        <v>63</v>
      </c>
      <c r="C46" s="10">
        <v>735.43416518859874</v>
      </c>
      <c r="D46" s="10">
        <v>333.60846086051617</v>
      </c>
      <c r="E46" s="10">
        <v>1065.7738392866343</v>
      </c>
      <c r="F46" s="96">
        <v>712.77103886671898</v>
      </c>
      <c r="G46" s="96">
        <v>327.23555562353016</v>
      </c>
      <c r="H46" s="300">
        <v>1042.7523961054858</v>
      </c>
      <c r="I46" s="138">
        <f t="shared" si="21"/>
        <v>-3.0815982442246037E-2</v>
      </c>
      <c r="J46" s="138">
        <f t="shared" si="22"/>
        <v>-1.9102948470034686E-2</v>
      </c>
      <c r="K46" s="138">
        <f t="shared" si="23"/>
        <v>-2.1600683308719337E-2</v>
      </c>
      <c r="L46" s="10"/>
      <c r="M46" s="44"/>
      <c r="N46" s="44"/>
    </row>
    <row r="47" spans="1:47" x14ac:dyDescent="0.2">
      <c r="A47" s="10"/>
      <c r="B47" s="10" t="s">
        <v>73</v>
      </c>
      <c r="C47" s="10">
        <v>707.316132809186</v>
      </c>
      <c r="D47" s="10">
        <v>343.23835784313673</v>
      </c>
      <c r="E47" s="10">
        <v>1049.1859895453797</v>
      </c>
      <c r="F47" s="96">
        <v>714.19397704791629</v>
      </c>
      <c r="G47" s="96">
        <v>331.66277056277056</v>
      </c>
      <c r="H47" s="300">
        <v>1038.2894392996031</v>
      </c>
      <c r="I47" s="138">
        <f t="shared" si="21"/>
        <v>9.7238616789556698E-3</v>
      </c>
      <c r="J47" s="138">
        <f t="shared" si="22"/>
        <v>-3.372463192373254E-2</v>
      </c>
      <c r="K47" s="138">
        <f t="shared" si="23"/>
        <v>-1.0385718408704725E-2</v>
      </c>
      <c r="L47" s="10"/>
      <c r="M47" s="44"/>
      <c r="N47" s="44"/>
    </row>
    <row r="48" spans="1:47" x14ac:dyDescent="0.2">
      <c r="A48" s="10"/>
      <c r="B48" s="10" t="s">
        <v>74</v>
      </c>
      <c r="C48" s="10">
        <v>511.47862986342045</v>
      </c>
      <c r="D48" s="10">
        <v>306.52027883396693</v>
      </c>
      <c r="E48" s="10">
        <v>815.99014702842817</v>
      </c>
      <c r="F48" s="96">
        <v>502.23257064902896</v>
      </c>
      <c r="G48" s="96">
        <v>326.47521110820901</v>
      </c>
      <c r="H48" s="300">
        <v>826.23920511560266</v>
      </c>
      <c r="I48" s="138">
        <f t="shared" si="21"/>
        <v>-1.8077117350651539E-2</v>
      </c>
      <c r="J48" s="138">
        <f t="shared" si="22"/>
        <v>6.5101507639731437E-2</v>
      </c>
      <c r="K48" s="138">
        <f t="shared" si="23"/>
        <v>1.2560271866637329E-2</v>
      </c>
      <c r="L48" s="10"/>
      <c r="M48" s="44"/>
      <c r="N48" s="44"/>
    </row>
    <row r="49" spans="1:14" x14ac:dyDescent="0.2">
      <c r="A49" s="10"/>
      <c r="B49" s="10" t="s">
        <v>75</v>
      </c>
      <c r="C49" s="10">
        <v>503.35695767005245</v>
      </c>
      <c r="D49" s="10">
        <v>304.44850071883388</v>
      </c>
      <c r="E49" s="10">
        <v>805.72153423492171</v>
      </c>
      <c r="F49" s="96">
        <v>495.8557661320516</v>
      </c>
      <c r="G49" s="96">
        <v>324.34559431193225</v>
      </c>
      <c r="H49" s="300">
        <v>818.03429619657413</v>
      </c>
      <c r="I49" s="138">
        <f t="shared" si="21"/>
        <v>-1.4902330093384375E-2</v>
      </c>
      <c r="J49" s="138">
        <f t="shared" si="22"/>
        <v>6.5354546158444826E-2</v>
      </c>
      <c r="K49" s="138">
        <f t="shared" si="23"/>
        <v>1.5281659281136228E-2</v>
      </c>
      <c r="L49" s="10"/>
      <c r="M49" s="44"/>
      <c r="N49" s="44"/>
    </row>
    <row r="50" spans="1:14" x14ac:dyDescent="0.2">
      <c r="A50" s="10"/>
      <c r="B50" s="10"/>
      <c r="C50" s="10"/>
      <c r="D50" s="10"/>
      <c r="E50" s="10"/>
      <c r="F50" s="10"/>
      <c r="G50" s="10"/>
      <c r="H50" s="10"/>
      <c r="I50" s="10"/>
      <c r="J50" s="10"/>
      <c r="K50" s="10"/>
      <c r="L50" s="10"/>
      <c r="M50" s="44"/>
      <c r="N50" s="44"/>
    </row>
    <row r="51" spans="1:14" x14ac:dyDescent="0.2">
      <c r="A51" s="44"/>
      <c r="B51" s="44"/>
      <c r="C51" s="44"/>
      <c r="D51" s="44"/>
      <c r="E51" s="44"/>
      <c r="F51" s="44"/>
      <c r="G51" s="44"/>
      <c r="H51" s="44"/>
      <c r="I51" s="44"/>
      <c r="J51" s="44"/>
      <c r="K51" s="44"/>
      <c r="L51" s="44"/>
      <c r="M51" s="44"/>
      <c r="N51" s="44"/>
    </row>
    <row r="52" spans="1:14" x14ac:dyDescent="0.2">
      <c r="A52" s="44"/>
      <c r="B52" s="44"/>
      <c r="C52" s="44"/>
      <c r="D52" s="44"/>
      <c r="E52" s="44"/>
      <c r="F52" s="44"/>
      <c r="G52" s="44"/>
      <c r="H52" s="44"/>
      <c r="I52" s="44"/>
      <c r="J52" s="44"/>
      <c r="K52" s="44"/>
      <c r="L52" s="44"/>
      <c r="M52" s="44"/>
      <c r="N52" s="44"/>
    </row>
    <row r="53" spans="1:14" x14ac:dyDescent="0.2">
      <c r="A53" s="44"/>
      <c r="B53" s="44"/>
      <c r="C53" s="44"/>
      <c r="D53" s="44"/>
      <c r="E53" s="44"/>
      <c r="F53" s="44"/>
      <c r="G53" s="44"/>
      <c r="H53" s="44"/>
      <c r="I53" s="44"/>
      <c r="J53" s="44"/>
      <c r="K53" s="44"/>
      <c r="L53" s="44"/>
      <c r="M53" s="44"/>
      <c r="N53" s="44"/>
    </row>
    <row r="54" spans="1:14" x14ac:dyDescent="0.2">
      <c r="A54" s="44"/>
      <c r="B54" s="44"/>
      <c r="C54" s="44"/>
      <c r="D54" s="44"/>
      <c r="E54" s="44"/>
      <c r="F54" s="44"/>
      <c r="G54" s="44"/>
      <c r="H54" s="44"/>
      <c r="I54" s="44"/>
      <c r="J54" s="44"/>
      <c r="K54" s="44"/>
      <c r="L54" s="44"/>
      <c r="M54" s="44"/>
      <c r="N54" s="44"/>
    </row>
    <row r="55" spans="1:14" x14ac:dyDescent="0.2">
      <c r="A55" s="44"/>
      <c r="B55" s="44"/>
      <c r="C55" s="44"/>
      <c r="D55" s="44"/>
      <c r="E55" s="44"/>
      <c r="F55" s="44"/>
      <c r="G55" s="44"/>
      <c r="H55" s="44"/>
      <c r="I55" s="44"/>
      <c r="J55" s="44"/>
      <c r="K55" s="44"/>
      <c r="L55" s="44"/>
      <c r="M55" s="44"/>
      <c r="N55" s="44"/>
    </row>
    <row r="56" spans="1:14" x14ac:dyDescent="0.2">
      <c r="A56" s="44"/>
      <c r="B56" s="44"/>
      <c r="C56" s="44"/>
      <c r="D56" s="44"/>
      <c r="E56" s="44"/>
      <c r="F56" s="44"/>
      <c r="G56" s="44"/>
      <c r="H56" s="44"/>
      <c r="I56" s="44"/>
      <c r="J56" s="44"/>
      <c r="K56" s="44"/>
      <c r="L56" s="44"/>
      <c r="M56" s="44"/>
      <c r="N56" s="44"/>
    </row>
    <row r="57" spans="1:14" x14ac:dyDescent="0.2">
      <c r="A57" s="44"/>
      <c r="B57" s="44"/>
      <c r="C57" s="44"/>
      <c r="D57" s="44"/>
      <c r="E57" s="44"/>
      <c r="F57" s="44"/>
      <c r="G57" s="44"/>
      <c r="H57" s="44"/>
      <c r="I57" s="44"/>
      <c r="J57" s="44"/>
      <c r="K57" s="44"/>
      <c r="L57" s="44"/>
      <c r="M57" s="44"/>
      <c r="N57" s="44"/>
    </row>
    <row r="58" spans="1:14" x14ac:dyDescent="0.2">
      <c r="A58" s="44"/>
      <c r="B58" s="44"/>
      <c r="C58" s="44"/>
      <c r="D58" s="44"/>
      <c r="E58" s="44"/>
      <c r="F58" s="44"/>
      <c r="G58" s="44"/>
      <c r="H58" s="44"/>
      <c r="I58" s="44"/>
      <c r="J58" s="44"/>
      <c r="K58" s="44"/>
      <c r="L58" s="44"/>
      <c r="M58" s="44"/>
      <c r="N58" s="44"/>
    </row>
    <row r="59" spans="1:14" x14ac:dyDescent="0.2">
      <c r="A59" s="44"/>
      <c r="B59" s="44"/>
      <c r="C59" s="44"/>
      <c r="D59" s="44"/>
      <c r="E59" s="44"/>
      <c r="F59" s="44"/>
      <c r="G59" s="44"/>
      <c r="H59" s="44"/>
      <c r="I59" s="44"/>
      <c r="J59" s="44"/>
      <c r="K59" s="44"/>
      <c r="L59" s="44"/>
      <c r="M59" s="44"/>
      <c r="N59" s="44"/>
    </row>
    <row r="60" spans="1:14" x14ac:dyDescent="0.2">
      <c r="A60" s="44"/>
      <c r="B60" s="44"/>
      <c r="C60" s="44"/>
      <c r="D60" s="44"/>
      <c r="E60" s="44"/>
      <c r="F60" s="44"/>
      <c r="G60" s="44"/>
      <c r="H60" s="44"/>
      <c r="I60" s="44"/>
      <c r="J60" s="44"/>
      <c r="K60" s="44"/>
      <c r="L60" s="44"/>
      <c r="M60" s="44"/>
      <c r="N60" s="44"/>
    </row>
    <row r="61" spans="1:14" x14ac:dyDescent="0.2">
      <c r="A61" s="44"/>
      <c r="B61" s="44"/>
      <c r="C61" s="44"/>
      <c r="D61" s="44"/>
      <c r="E61" s="44"/>
      <c r="F61" s="44"/>
      <c r="G61" s="44"/>
      <c r="H61" s="44"/>
      <c r="I61" s="44"/>
      <c r="J61" s="44"/>
      <c r="K61" s="44"/>
      <c r="L61" s="44"/>
      <c r="M61" s="44"/>
      <c r="N61" s="44"/>
    </row>
    <row r="62" spans="1:14" x14ac:dyDescent="0.2">
      <c r="A62" s="44"/>
      <c r="B62" s="44"/>
      <c r="C62" s="44"/>
      <c r="D62" s="44"/>
      <c r="E62" s="44"/>
      <c r="F62" s="44"/>
      <c r="G62" s="44"/>
      <c r="H62" s="44"/>
      <c r="I62" s="44"/>
      <c r="J62" s="44"/>
      <c r="K62" s="44"/>
      <c r="L62" s="44"/>
      <c r="M62" s="44"/>
      <c r="N62" s="44"/>
    </row>
    <row r="63" spans="1:14" x14ac:dyDescent="0.2">
      <c r="A63" s="44"/>
      <c r="B63" s="44"/>
      <c r="C63" s="44"/>
      <c r="D63" s="44"/>
      <c r="E63" s="44"/>
      <c r="F63" s="44"/>
      <c r="G63" s="44"/>
      <c r="H63" s="44"/>
      <c r="I63" s="44"/>
      <c r="J63" s="44"/>
      <c r="K63" s="44"/>
      <c r="L63" s="44"/>
      <c r="M63" s="44"/>
      <c r="N63" s="44"/>
    </row>
    <row r="64" spans="1:14" x14ac:dyDescent="0.2">
      <c r="A64" s="44"/>
      <c r="B64" s="44"/>
      <c r="C64" s="44"/>
      <c r="D64" s="44"/>
      <c r="E64" s="44"/>
      <c r="F64" s="44"/>
      <c r="G64" s="44"/>
      <c r="H64" s="44"/>
      <c r="I64" s="44"/>
      <c r="J64" s="44"/>
      <c r="K64" s="44"/>
      <c r="L64" s="44"/>
      <c r="M64" s="44"/>
      <c r="N64" s="44"/>
    </row>
    <row r="65" spans="1:14" x14ac:dyDescent="0.2">
      <c r="A65" s="44"/>
      <c r="B65" s="44"/>
      <c r="C65" s="44"/>
      <c r="D65" s="44"/>
      <c r="E65" s="44"/>
      <c r="F65" s="44"/>
      <c r="G65" s="44"/>
      <c r="H65" s="44"/>
      <c r="I65" s="44"/>
      <c r="J65" s="44"/>
      <c r="K65" s="44"/>
      <c r="L65" s="44"/>
      <c r="M65" s="44"/>
      <c r="N65" s="44"/>
    </row>
    <row r="66" spans="1:14" x14ac:dyDescent="0.2">
      <c r="A66" s="44"/>
      <c r="B66" s="44"/>
      <c r="C66" s="44"/>
      <c r="D66" s="44"/>
      <c r="E66" s="44"/>
      <c r="F66" s="44"/>
      <c r="G66" s="44"/>
      <c r="H66" s="44"/>
      <c r="I66" s="44"/>
      <c r="J66" s="44"/>
      <c r="K66" s="44"/>
      <c r="L66" s="44"/>
      <c r="M66" s="44"/>
      <c r="N66" s="44"/>
    </row>
    <row r="67" spans="1:14" x14ac:dyDescent="0.2">
      <c r="A67" s="44"/>
      <c r="B67" s="44"/>
      <c r="C67" s="44"/>
      <c r="D67" s="44"/>
      <c r="E67" s="44"/>
      <c r="F67" s="44"/>
      <c r="G67" s="44"/>
      <c r="H67" s="44"/>
      <c r="I67" s="44"/>
      <c r="J67" s="44"/>
      <c r="K67" s="44"/>
      <c r="L67" s="44"/>
      <c r="M67" s="44"/>
      <c r="N67" s="44"/>
    </row>
    <row r="68" spans="1:14" x14ac:dyDescent="0.2">
      <c r="A68" s="44"/>
      <c r="B68" s="44"/>
      <c r="C68" s="44"/>
      <c r="D68" s="44"/>
      <c r="E68" s="44"/>
      <c r="F68" s="44"/>
      <c r="G68" s="44"/>
      <c r="H68" s="44"/>
      <c r="I68" s="44"/>
      <c r="J68" s="44"/>
      <c r="K68" s="44"/>
      <c r="L68" s="44"/>
      <c r="M68" s="44"/>
      <c r="N68" s="44"/>
    </row>
    <row r="69" spans="1:14" x14ac:dyDescent="0.2">
      <c r="A69" s="44"/>
      <c r="B69" s="44"/>
      <c r="C69" s="44"/>
      <c r="D69" s="44"/>
      <c r="E69" s="44"/>
      <c r="F69" s="44"/>
      <c r="G69" s="44"/>
      <c r="H69" s="44"/>
      <c r="I69" s="44"/>
      <c r="J69" s="44"/>
      <c r="K69" s="44"/>
      <c r="L69" s="44"/>
      <c r="M69" s="44"/>
      <c r="N69" s="44"/>
    </row>
    <row r="70" spans="1:14" x14ac:dyDescent="0.2">
      <c r="A70" s="44"/>
      <c r="B70" s="44"/>
      <c r="C70" s="44"/>
      <c r="D70" s="44"/>
      <c r="E70" s="44"/>
      <c r="F70" s="44"/>
      <c r="G70" s="44"/>
      <c r="H70" s="44"/>
      <c r="I70" s="44"/>
      <c r="J70" s="44"/>
      <c r="K70" s="44"/>
      <c r="L70" s="44"/>
      <c r="M70" s="44"/>
      <c r="N70" s="44"/>
    </row>
    <row r="71" spans="1:14" x14ac:dyDescent="0.2">
      <c r="A71" s="44"/>
      <c r="B71" s="44"/>
      <c r="C71" s="44"/>
      <c r="D71" s="44"/>
      <c r="E71" s="44"/>
      <c r="F71" s="44"/>
      <c r="G71" s="44"/>
      <c r="H71" s="44"/>
      <c r="I71" s="44"/>
      <c r="J71" s="44"/>
      <c r="K71" s="44"/>
      <c r="L71" s="44"/>
      <c r="M71" s="44"/>
      <c r="N71" s="44"/>
    </row>
    <row r="72" spans="1:14" x14ac:dyDescent="0.2">
      <c r="A72" s="44"/>
      <c r="B72" s="44"/>
      <c r="C72" s="44"/>
      <c r="D72" s="44"/>
      <c r="E72" s="44"/>
      <c r="F72" s="44"/>
      <c r="G72" s="44"/>
      <c r="H72" s="44"/>
      <c r="I72" s="44"/>
      <c r="J72" s="44"/>
      <c r="K72" s="44"/>
      <c r="L72" s="44"/>
      <c r="M72" s="44"/>
      <c r="N72" s="44"/>
    </row>
    <row r="73" spans="1:14" x14ac:dyDescent="0.2">
      <c r="A73" s="44"/>
      <c r="B73" s="44"/>
      <c r="C73" s="44"/>
      <c r="D73" s="44"/>
      <c r="E73" s="44"/>
      <c r="F73" s="44"/>
      <c r="G73" s="44"/>
      <c r="H73" s="44"/>
      <c r="I73" s="44"/>
      <c r="J73" s="44"/>
      <c r="K73" s="44"/>
      <c r="L73" s="44"/>
      <c r="M73" s="44"/>
      <c r="N73" s="44"/>
    </row>
    <row r="74" spans="1:14" x14ac:dyDescent="0.2">
      <c r="A74" s="44"/>
      <c r="B74" s="44"/>
      <c r="C74" s="44"/>
      <c r="D74" s="44"/>
      <c r="E74" s="44"/>
      <c r="F74" s="44"/>
      <c r="G74" s="44"/>
      <c r="H74" s="44"/>
      <c r="I74" s="44"/>
      <c r="J74" s="44"/>
      <c r="K74" s="44"/>
      <c r="L74" s="44"/>
      <c r="M74" s="44"/>
      <c r="N74" s="44"/>
    </row>
  </sheetData>
  <sortState ref="B34:K49">
    <sortCondition descending="1" ref="H34:H49"/>
  </sortState>
  <mergeCells count="17">
    <mergeCell ref="B24:AU24"/>
    <mergeCell ref="AD5:AF5"/>
    <mergeCell ref="AG5:AI5"/>
    <mergeCell ref="AJ5:AL5"/>
    <mergeCell ref="AM5:AO5"/>
    <mergeCell ref="AP5:AR5"/>
    <mergeCell ref="AS5:AU5"/>
    <mergeCell ref="B3:AU3"/>
    <mergeCell ref="C5:E5"/>
    <mergeCell ref="F5:H5"/>
    <mergeCell ref="I5:K5"/>
    <mergeCell ref="L5:N5"/>
    <mergeCell ref="O5:Q5"/>
    <mergeCell ref="R5:T5"/>
    <mergeCell ref="U5:W5"/>
    <mergeCell ref="X5:Z5"/>
    <mergeCell ref="AA5:AC5"/>
  </mergeCells>
  <conditionalFormatting sqref="B7:AU22">
    <cfRule type="expression" dxfId="18" priority="1">
      <formula>$B7="Todos los países"</formula>
    </cfRule>
  </conditionalFormatting>
  <pageMargins left="0.23622047244094491" right="3.937007874015748E-2" top="1.9685039370078741" bottom="0.35433070866141736" header="0.11811023622047245" footer="0.11811023622047245"/>
  <pageSetup paperSize="9" scale="52" fitToWidth="2" orientation="landscape" cellComments="atEnd" r:id="rId1"/>
  <headerFooter scaleWithDoc="0" alignWithMargins="0">
    <oddHeader>&amp;L&amp;G
&amp;"Arial,Negrita"&amp;14&amp;K00-048Evolución del gasto turístico según mercados
Gasto medio por turista (€)&amp;C&amp;K01+021Encuesta de Turismo Receptivo</oddHeader>
    <oddFooter>&amp;LFuente: Encuesta al Turismo Receptivo Cabildo Tenerife. Elaboración: Turismo de Tenerife&amp;R&amp;K01+032&amp;P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DD5C38B9-9B0F-4547-9A8A-E60EA626F1EF}">
            <xm:f>$B7='[Plantilla Análisis de las Encuestas periodos 2016.xlsm]Edad (c)'!#REF!</xm:f>
            <x14:dxf>
              <font>
                <color theme="6"/>
              </font>
            </x14:dxf>
          </x14:cfRule>
          <xm:sqref>B7:AU22</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AU66"/>
  <sheetViews>
    <sheetView showGridLines="0" zoomScaleNormal="100" workbookViewId="0"/>
  </sheetViews>
  <sheetFormatPr baseColWidth="10" defaultColWidth="9.42578125" defaultRowHeight="12.75" x14ac:dyDescent="0.2"/>
  <cols>
    <col min="1" max="1" width="16.28515625" customWidth="1"/>
    <col min="2" max="2" width="18.140625" customWidth="1"/>
    <col min="3" max="6" width="7.7109375" customWidth="1"/>
    <col min="7" max="7" width="8.85546875" customWidth="1"/>
    <col min="8" max="9" width="7.7109375" customWidth="1"/>
    <col min="10" max="10" width="8.85546875" customWidth="1"/>
    <col min="11" max="12" width="7.7109375" customWidth="1"/>
    <col min="13" max="13" width="8.85546875" customWidth="1"/>
    <col min="14" max="15" width="7.7109375" customWidth="1"/>
    <col min="16" max="16" width="8.85546875" customWidth="1"/>
    <col min="17" max="18" width="7.7109375" customWidth="1"/>
    <col min="19" max="19" width="8.85546875" customWidth="1"/>
    <col min="20" max="21" width="7.7109375" customWidth="1"/>
    <col min="22" max="22" width="8.85546875" customWidth="1"/>
    <col min="23" max="24" width="7.7109375" customWidth="1"/>
    <col min="25" max="25" width="8.85546875" customWidth="1"/>
    <col min="26" max="30" width="7.7109375" customWidth="1"/>
    <col min="31" max="31" width="8.85546875" customWidth="1"/>
    <col min="32" max="33" width="7.7109375" customWidth="1"/>
    <col min="34" max="34" width="8.85546875" customWidth="1"/>
    <col min="35" max="36" width="7.7109375" customWidth="1"/>
    <col min="37" max="37" width="8.85546875" customWidth="1"/>
    <col min="38" max="39" width="7.7109375" customWidth="1"/>
    <col min="40" max="40" width="8.85546875" customWidth="1"/>
    <col min="41" max="42" width="7.7109375" customWidth="1"/>
    <col min="43" max="43" width="8.85546875" customWidth="1"/>
    <col min="44" max="45" width="7.7109375" customWidth="1"/>
    <col min="46" max="46" width="8.85546875" customWidth="1"/>
    <col min="47" max="48" width="7.7109375" customWidth="1"/>
    <col min="49" max="49" width="10.85546875" bestFit="1" customWidth="1"/>
  </cols>
  <sheetData>
    <row r="1" spans="1:47" x14ac:dyDescent="0.2">
      <c r="A1" s="10"/>
    </row>
    <row r="2" spans="1:47" ht="77.25" customHeight="1" x14ac:dyDescent="0.2"/>
    <row r="3" spans="1:47" ht="23.25" customHeight="1" thickBot="1" x14ac:dyDescent="0.4">
      <c r="B3" s="312" t="s">
        <v>392</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row>
    <row r="4" spans="1:47" s="11" customFormat="1" ht="6" customHeight="1" x14ac:dyDescent="0.2">
      <c r="B4" s="105"/>
      <c r="C4" s="106"/>
      <c r="D4" s="106"/>
      <c r="E4" s="106"/>
      <c r="F4" s="106"/>
      <c r="G4" s="106"/>
      <c r="H4" s="106"/>
      <c r="I4" s="106"/>
      <c r="J4" s="106"/>
      <c r="K4" s="106"/>
      <c r="L4" s="106"/>
      <c r="M4" s="106"/>
      <c r="N4" s="106"/>
      <c r="O4" s="106"/>
      <c r="P4" s="106"/>
      <c r="Q4" s="106"/>
      <c r="R4" s="106"/>
      <c r="S4" s="106"/>
      <c r="T4" s="106"/>
      <c r="U4" s="106"/>
      <c r="V4" s="106"/>
      <c r="W4" s="106"/>
      <c r="X4" s="106"/>
      <c r="Y4" s="106"/>
      <c r="Z4" s="106"/>
      <c r="AA4" s="107"/>
      <c r="AB4" s="107"/>
      <c r="AC4" s="107"/>
      <c r="AD4" s="107"/>
      <c r="AE4" s="107"/>
      <c r="AF4" s="107"/>
      <c r="AG4" s="107"/>
      <c r="AH4" s="107"/>
      <c r="AI4" s="107"/>
      <c r="AJ4" s="107"/>
      <c r="AK4" s="107"/>
      <c r="AL4" s="107"/>
      <c r="AM4" s="107"/>
      <c r="AN4" s="107"/>
      <c r="AO4" s="107"/>
      <c r="AP4" s="107"/>
      <c r="AQ4" s="107"/>
      <c r="AR4" s="107"/>
      <c r="AS4" s="107"/>
      <c r="AT4" s="107"/>
      <c r="AU4" s="107"/>
    </row>
    <row r="5" spans="1:47" ht="31.5" customHeight="1" x14ac:dyDescent="0.2">
      <c r="B5" s="100"/>
      <c r="C5" s="319">
        <v>2008</v>
      </c>
      <c r="D5" s="341"/>
      <c r="E5" s="342"/>
      <c r="F5" s="319">
        <v>2009</v>
      </c>
      <c r="G5" s="341"/>
      <c r="H5" s="342"/>
      <c r="I5" s="319">
        <v>2010</v>
      </c>
      <c r="J5" s="341"/>
      <c r="K5" s="342"/>
      <c r="L5" s="319">
        <v>2011</v>
      </c>
      <c r="M5" s="341"/>
      <c r="N5" s="342"/>
      <c r="O5" s="319">
        <v>2012</v>
      </c>
      <c r="P5" s="341"/>
      <c r="Q5" s="342"/>
      <c r="R5" s="319">
        <v>2013</v>
      </c>
      <c r="S5" s="341"/>
      <c r="T5" s="342"/>
      <c r="U5" s="319">
        <v>2014</v>
      </c>
      <c r="V5" s="341"/>
      <c r="W5" s="342"/>
      <c r="X5" s="319">
        <v>2015</v>
      </c>
      <c r="Y5" s="341"/>
      <c r="Z5" s="342"/>
      <c r="AA5" s="323" t="s">
        <v>410</v>
      </c>
      <c r="AB5" s="330"/>
      <c r="AC5" s="324"/>
      <c r="AD5" s="323" t="s">
        <v>411</v>
      </c>
      <c r="AE5" s="330"/>
      <c r="AF5" s="324"/>
      <c r="AG5" s="323" t="s">
        <v>412</v>
      </c>
      <c r="AH5" s="330"/>
      <c r="AI5" s="324"/>
      <c r="AJ5" s="323" t="s">
        <v>413</v>
      </c>
      <c r="AK5" s="330"/>
      <c r="AL5" s="324"/>
      <c r="AM5" s="323" t="s">
        <v>608</v>
      </c>
      <c r="AN5" s="330"/>
      <c r="AO5" s="324"/>
      <c r="AP5" s="323" t="s">
        <v>609</v>
      </c>
      <c r="AQ5" s="330"/>
      <c r="AR5" s="324"/>
      <c r="AS5" s="323" t="s">
        <v>610</v>
      </c>
      <c r="AT5" s="330"/>
      <c r="AU5" s="324"/>
    </row>
    <row r="6" spans="1:47" x14ac:dyDescent="0.2">
      <c r="B6" s="100"/>
      <c r="C6" s="108" t="s">
        <v>389</v>
      </c>
      <c r="D6" s="104" t="s">
        <v>390</v>
      </c>
      <c r="E6" s="109" t="s">
        <v>391</v>
      </c>
      <c r="F6" s="108" t="s">
        <v>389</v>
      </c>
      <c r="G6" s="104" t="s">
        <v>390</v>
      </c>
      <c r="H6" s="109" t="s">
        <v>391</v>
      </c>
      <c r="I6" s="108" t="s">
        <v>389</v>
      </c>
      <c r="J6" s="104" t="s">
        <v>390</v>
      </c>
      <c r="K6" s="109" t="s">
        <v>391</v>
      </c>
      <c r="L6" s="108" t="s">
        <v>389</v>
      </c>
      <c r="M6" s="104" t="s">
        <v>390</v>
      </c>
      <c r="N6" s="109" t="s">
        <v>391</v>
      </c>
      <c r="O6" s="108" t="s">
        <v>389</v>
      </c>
      <c r="P6" s="104" t="s">
        <v>390</v>
      </c>
      <c r="Q6" s="109" t="s">
        <v>391</v>
      </c>
      <c r="R6" s="108" t="s">
        <v>389</v>
      </c>
      <c r="S6" s="104" t="s">
        <v>390</v>
      </c>
      <c r="T6" s="109" t="s">
        <v>391</v>
      </c>
      <c r="U6" s="108" t="s">
        <v>389</v>
      </c>
      <c r="V6" s="104" t="s">
        <v>390</v>
      </c>
      <c r="W6" s="109" t="s">
        <v>391</v>
      </c>
      <c r="X6" s="108" t="s">
        <v>389</v>
      </c>
      <c r="Y6" s="104" t="s">
        <v>390</v>
      </c>
      <c r="Z6" s="109" t="s">
        <v>391</v>
      </c>
      <c r="AA6" s="112" t="s">
        <v>389</v>
      </c>
      <c r="AB6" s="103" t="s">
        <v>390</v>
      </c>
      <c r="AC6" s="113" t="s">
        <v>391</v>
      </c>
      <c r="AD6" s="112" t="s">
        <v>389</v>
      </c>
      <c r="AE6" s="103" t="s">
        <v>390</v>
      </c>
      <c r="AF6" s="113" t="s">
        <v>391</v>
      </c>
      <c r="AG6" s="112" t="s">
        <v>389</v>
      </c>
      <c r="AH6" s="103" t="s">
        <v>390</v>
      </c>
      <c r="AI6" s="113" t="s">
        <v>391</v>
      </c>
      <c r="AJ6" s="112" t="s">
        <v>389</v>
      </c>
      <c r="AK6" s="103" t="s">
        <v>390</v>
      </c>
      <c r="AL6" s="113" t="s">
        <v>391</v>
      </c>
      <c r="AM6" s="112" t="s">
        <v>389</v>
      </c>
      <c r="AN6" s="103" t="s">
        <v>390</v>
      </c>
      <c r="AO6" s="113" t="s">
        <v>391</v>
      </c>
      <c r="AP6" s="112" t="s">
        <v>389</v>
      </c>
      <c r="AQ6" s="103" t="s">
        <v>390</v>
      </c>
      <c r="AR6" s="113" t="s">
        <v>391</v>
      </c>
      <c r="AS6" s="112" t="s">
        <v>389</v>
      </c>
      <c r="AT6" s="103" t="s">
        <v>390</v>
      </c>
      <c r="AU6" s="113" t="s">
        <v>391</v>
      </c>
    </row>
    <row r="7" spans="1:47" ht="15" customHeight="1" x14ac:dyDescent="0.2">
      <c r="B7" s="20" t="s">
        <v>72</v>
      </c>
      <c r="C7" s="200">
        <v>95.109604493843634</v>
      </c>
      <c r="D7" s="196">
        <v>36.80411550298718</v>
      </c>
      <c r="E7" s="201">
        <v>131.67314793660466</v>
      </c>
      <c r="F7" s="200">
        <v>90.75778689988779</v>
      </c>
      <c r="G7" s="196">
        <v>40.356489747604599</v>
      </c>
      <c r="H7" s="201">
        <v>130.46185688358892</v>
      </c>
      <c r="I7" s="200">
        <v>87.266128568098537</v>
      </c>
      <c r="J7" s="196">
        <v>40.616163938773489</v>
      </c>
      <c r="K7" s="201">
        <v>126.63685186770657</v>
      </c>
      <c r="L7" s="200">
        <v>95.750495604730304</v>
      </c>
      <c r="M7" s="196">
        <v>45.12124371770868</v>
      </c>
      <c r="N7" s="201">
        <v>140.8855398040271</v>
      </c>
      <c r="O7" s="200">
        <v>102.82983513223364</v>
      </c>
      <c r="P7" s="196">
        <v>41.755445704548961</v>
      </c>
      <c r="Q7" s="201">
        <v>144.1231245035593</v>
      </c>
      <c r="R7" s="200">
        <v>105.19769247511432</v>
      </c>
      <c r="S7" s="196">
        <v>46.924729926890372</v>
      </c>
      <c r="T7" s="201">
        <v>152.93311521891673</v>
      </c>
      <c r="U7" s="200">
        <v>112.79493586968904</v>
      </c>
      <c r="V7" s="196">
        <v>46.559221705681736</v>
      </c>
      <c r="W7" s="201">
        <v>160.1988132499124</v>
      </c>
      <c r="X7" s="200">
        <v>102.32218585542108</v>
      </c>
      <c r="Y7" s="196">
        <v>40.70408361632439</v>
      </c>
      <c r="Z7" s="201">
        <v>143.29811508581955</v>
      </c>
      <c r="AA7" s="116">
        <f t="shared" ref="AA7:AA22" si="0">IFERROR(F7/C7-1,"-")</f>
        <v>-4.575581632491732E-2</v>
      </c>
      <c r="AB7" s="99">
        <f t="shared" ref="AB7:AB22" si="1">IFERROR(G7/D7-1,"-")</f>
        <v>9.652111444789635E-2</v>
      </c>
      <c r="AC7" s="117">
        <f t="shared" ref="AC7:AC22" si="2">IFERROR(H7/E7-1,"-")</f>
        <v>-9.1992260532794967E-3</v>
      </c>
      <c r="AD7" s="116">
        <f t="shared" ref="AD7:AD22" si="3">IFERROR(I7/F7-1,"-")</f>
        <v>-3.8472272749894176E-2</v>
      </c>
      <c r="AE7" s="99">
        <f t="shared" ref="AE7:AE22" si="4">IFERROR(J7/G7-1,"-")</f>
        <v>6.4345088681629914E-3</v>
      </c>
      <c r="AF7" s="117">
        <f t="shared" ref="AF7:AF22" si="5">IFERROR(K7/H7-1,"-")</f>
        <v>-2.9318952736472226E-2</v>
      </c>
      <c r="AG7" s="116">
        <f t="shared" ref="AG7:AG22" si="6">IFERROR(L7/I7-1,"-")</f>
        <v>9.7224056754287469E-2</v>
      </c>
      <c r="AH7" s="99">
        <f t="shared" ref="AH7:AH22" si="7">IFERROR(M7/J7-1,"-")</f>
        <v>0.11091839657054603</v>
      </c>
      <c r="AI7" s="117">
        <f t="shared" ref="AI7:AI22" si="8">IFERROR(N7/K7-1,"-")</f>
        <v>0.11251612564726177</v>
      </c>
      <c r="AJ7" s="116">
        <f t="shared" ref="AJ7:AJ22" si="9">IFERROR(O7/L7-1,"-")</f>
        <v>7.3935278170545571E-2</v>
      </c>
      <c r="AK7" s="99">
        <f t="shared" ref="AK7:AK22" si="10">IFERROR(P7/M7-1,"-")</f>
        <v>-7.4594530997795783E-2</v>
      </c>
      <c r="AL7" s="117">
        <f t="shared" ref="AL7:AL22" si="11">IFERROR(Q7/N7-1,"-")</f>
        <v>2.298024839196211E-2</v>
      </c>
      <c r="AM7" s="116">
        <f t="shared" ref="AM7:AM22" si="12">IFERROR(R7/O7-1,"-")</f>
        <v>2.3026948743385178E-2</v>
      </c>
      <c r="AN7" s="99">
        <f t="shared" ref="AN7:AN22" si="13">IFERROR(S7/P7-1,"-")</f>
        <v>0.12379904309770673</v>
      </c>
      <c r="AO7" s="117">
        <f t="shared" ref="AO7:AO22" si="14">IFERROR(T7/Q7-1,"-")</f>
        <v>6.1128224535125453E-2</v>
      </c>
      <c r="AP7" s="116">
        <f t="shared" ref="AP7:AP22" si="15">IFERROR(U7/R7-1,"-")</f>
        <v>7.2218726626270158E-2</v>
      </c>
      <c r="AQ7" s="99">
        <f t="shared" ref="AQ7:AQ22" si="16">IFERROR(V7/S7-1,"-")</f>
        <v>-7.7892450692439441E-3</v>
      </c>
      <c r="AR7" s="117">
        <f t="shared" ref="AR7:AR22" si="17">IFERROR(W7/T7-1,"-")</f>
        <v>4.7508991238393028E-2</v>
      </c>
      <c r="AS7" s="116">
        <f t="shared" ref="AS7:AS22" si="18">IFERROR(X7/U7-1,"-")</f>
        <v>-9.2847696871489305E-2</v>
      </c>
      <c r="AT7" s="99">
        <f t="shared" ref="AT7:AT22" si="19">IFERROR(Y7/V7-1,"-")</f>
        <v>-0.12575678619307396</v>
      </c>
      <c r="AU7" s="117">
        <f t="shared" ref="AU7:AU22" si="20">IFERROR(Z7/W7-1,"-")</f>
        <v>-0.10549827318463045</v>
      </c>
    </row>
    <row r="8" spans="1:47" ht="15" customHeight="1" x14ac:dyDescent="0.2">
      <c r="B8" s="20" t="s">
        <v>65</v>
      </c>
      <c r="C8" s="200">
        <v>83.913161711104735</v>
      </c>
      <c r="D8" s="196">
        <v>26.261536617523671</v>
      </c>
      <c r="E8" s="201">
        <v>110.89951257421187</v>
      </c>
      <c r="F8" s="200">
        <v>90.870364959405634</v>
      </c>
      <c r="G8" s="196">
        <v>31.601004578193802</v>
      </c>
      <c r="H8" s="201">
        <v>120.3179178294162</v>
      </c>
      <c r="I8" s="200">
        <v>75.993516148404481</v>
      </c>
      <c r="J8" s="196">
        <v>36.379011658604107</v>
      </c>
      <c r="K8" s="201">
        <v>113.21408274612712</v>
      </c>
      <c r="L8" s="200">
        <v>81.684802445438535</v>
      </c>
      <c r="M8" s="196">
        <v>34.525615189187583</v>
      </c>
      <c r="N8" s="201">
        <v>116.7055058141223</v>
      </c>
      <c r="O8" s="200">
        <v>84.393867018615538</v>
      </c>
      <c r="P8" s="196">
        <v>34.793138099339664</v>
      </c>
      <c r="Q8" s="201">
        <v>117.11337023133456</v>
      </c>
      <c r="R8" s="200">
        <v>76.779722231585453</v>
      </c>
      <c r="S8" s="196">
        <v>35.000455861208749</v>
      </c>
      <c r="T8" s="201">
        <v>113.18183995022333</v>
      </c>
      <c r="U8" s="200">
        <v>73.947695084058239</v>
      </c>
      <c r="V8" s="196">
        <v>37.309091672968648</v>
      </c>
      <c r="W8" s="201">
        <v>111.2439481127879</v>
      </c>
      <c r="X8" s="200">
        <v>89.171624155155385</v>
      </c>
      <c r="Y8" s="196">
        <v>37.451745603901955</v>
      </c>
      <c r="Z8" s="201">
        <v>126.91732226163673</v>
      </c>
      <c r="AA8" s="116">
        <f t="shared" si="0"/>
        <v>8.2909559197078986E-2</v>
      </c>
      <c r="AB8" s="99">
        <f t="shared" si="1"/>
        <v>0.20331894658088046</v>
      </c>
      <c r="AC8" s="117">
        <f t="shared" si="2"/>
        <v>8.4927381884584152E-2</v>
      </c>
      <c r="AD8" s="116">
        <f t="shared" si="3"/>
        <v>-0.16371507716126221</v>
      </c>
      <c r="AE8" s="99">
        <f t="shared" si="4"/>
        <v>0.1511979490584725</v>
      </c>
      <c r="AF8" s="117">
        <f t="shared" si="5"/>
        <v>-5.9042204282164557E-2</v>
      </c>
      <c r="AG8" s="116">
        <f t="shared" si="6"/>
        <v>7.4891735314889019E-2</v>
      </c>
      <c r="AH8" s="99">
        <f t="shared" si="7"/>
        <v>-5.0946861525804299E-2</v>
      </c>
      <c r="AI8" s="117">
        <f t="shared" si="8"/>
        <v>3.0839123396197987E-2</v>
      </c>
      <c r="AJ8" s="116">
        <f t="shared" si="9"/>
        <v>3.3164854318972203E-2</v>
      </c>
      <c r="AK8" s="99">
        <f t="shared" si="10"/>
        <v>7.7485342023930759E-3</v>
      </c>
      <c r="AL8" s="117">
        <f t="shared" si="11"/>
        <v>3.4948172699054147E-3</v>
      </c>
      <c r="AM8" s="116">
        <f t="shared" si="12"/>
        <v>-9.022154163584617E-2</v>
      </c>
      <c r="AN8" s="99">
        <f t="shared" si="13"/>
        <v>5.9585818697112103E-3</v>
      </c>
      <c r="AO8" s="117">
        <f t="shared" si="14"/>
        <v>-3.357029409490353E-2</v>
      </c>
      <c r="AP8" s="116">
        <f t="shared" si="15"/>
        <v>-3.6885092381360285E-2</v>
      </c>
      <c r="AQ8" s="99">
        <f t="shared" si="16"/>
        <v>6.5960164087993434E-2</v>
      </c>
      <c r="AR8" s="117">
        <f t="shared" si="17"/>
        <v>-1.7121932620000724E-2</v>
      </c>
      <c r="AS8" s="116">
        <f t="shared" si="18"/>
        <v>0.20587428795166263</v>
      </c>
      <c r="AT8" s="99">
        <f t="shared" si="19"/>
        <v>3.8235701952686885E-3</v>
      </c>
      <c r="AU8" s="117">
        <f t="shared" si="20"/>
        <v>0.1408919263900803</v>
      </c>
    </row>
    <row r="9" spans="1:47" ht="15" customHeight="1" x14ac:dyDescent="0.2">
      <c r="B9" s="20" t="s">
        <v>63</v>
      </c>
      <c r="C9" s="200">
        <v>79.233877279146583</v>
      </c>
      <c r="D9" s="196">
        <v>40.206731823357664</v>
      </c>
      <c r="E9" s="201">
        <v>119.01172193465148</v>
      </c>
      <c r="F9" s="200">
        <v>84.101251274375613</v>
      </c>
      <c r="G9" s="196">
        <v>39.336750290421335</v>
      </c>
      <c r="H9" s="201">
        <v>122.61349466493412</v>
      </c>
      <c r="I9" s="200">
        <v>79.959190662742174</v>
      </c>
      <c r="J9" s="196">
        <v>38.936740523106643</v>
      </c>
      <c r="K9" s="201">
        <v>118.90358559186107</v>
      </c>
      <c r="L9" s="200">
        <v>85.535792462316152</v>
      </c>
      <c r="M9" s="196">
        <v>42.04228711256183</v>
      </c>
      <c r="N9" s="201">
        <v>128.07061076115357</v>
      </c>
      <c r="O9" s="200">
        <v>92.306049150098502</v>
      </c>
      <c r="P9" s="196">
        <v>39.312240209120972</v>
      </c>
      <c r="Q9" s="201">
        <v>131.02552940623434</v>
      </c>
      <c r="R9" s="200">
        <v>95.758710876602038</v>
      </c>
      <c r="S9" s="196">
        <v>39.773294945747729</v>
      </c>
      <c r="T9" s="201">
        <v>135.44144947878394</v>
      </c>
      <c r="U9" s="200">
        <v>86.118704639516565</v>
      </c>
      <c r="V9" s="196">
        <v>39.020792758439086</v>
      </c>
      <c r="W9" s="201">
        <v>124.67274189516098</v>
      </c>
      <c r="X9" s="200">
        <v>85.502258377854773</v>
      </c>
      <c r="Y9" s="196">
        <v>39.610130037805533</v>
      </c>
      <c r="Z9" s="201">
        <v>125.08600929927793</v>
      </c>
      <c r="AA9" s="116">
        <f t="shared" si="0"/>
        <v>6.1430465886213259E-2</v>
      </c>
      <c r="AB9" s="99">
        <f t="shared" si="1"/>
        <v>-2.1637708251405874E-2</v>
      </c>
      <c r="AC9" s="117">
        <f t="shared" si="2"/>
        <v>3.0264016617290501E-2</v>
      </c>
      <c r="AD9" s="116">
        <f t="shared" si="3"/>
        <v>-4.9250879729722419E-2</v>
      </c>
      <c r="AE9" s="99">
        <f t="shared" si="4"/>
        <v>-1.0168856460216924E-2</v>
      </c>
      <c r="AF9" s="117">
        <f t="shared" si="5"/>
        <v>-3.0256939362271029E-2</v>
      </c>
      <c r="AG9" s="116">
        <f t="shared" si="6"/>
        <v>6.9743099615594994E-2</v>
      </c>
      <c r="AH9" s="99">
        <f t="shared" si="7"/>
        <v>7.9758771477346224E-2</v>
      </c>
      <c r="AI9" s="117">
        <f t="shared" si="8"/>
        <v>7.7096288759184173E-2</v>
      </c>
      <c r="AJ9" s="116">
        <f t="shared" si="9"/>
        <v>7.9151154071146035E-2</v>
      </c>
      <c r="AK9" s="99">
        <f t="shared" si="10"/>
        <v>-6.4935737109914404E-2</v>
      </c>
      <c r="AL9" s="117">
        <f t="shared" si="11"/>
        <v>2.3072574008345725E-2</v>
      </c>
      <c r="AM9" s="116">
        <f t="shared" si="12"/>
        <v>3.7404501203265328E-2</v>
      </c>
      <c r="AN9" s="99">
        <f t="shared" si="13"/>
        <v>1.1728019929013955E-2</v>
      </c>
      <c r="AO9" s="117">
        <f t="shared" si="14"/>
        <v>3.3702745507391718E-2</v>
      </c>
      <c r="AP9" s="116">
        <f t="shared" si="15"/>
        <v>-0.10066975786158938</v>
      </c>
      <c r="AQ9" s="99">
        <f t="shared" si="16"/>
        <v>-1.8919784954580354E-2</v>
      </c>
      <c r="AR9" s="117">
        <f t="shared" si="17"/>
        <v>-7.9508212774330955E-2</v>
      </c>
      <c r="AS9" s="116">
        <f t="shared" si="18"/>
        <v>-7.1580995585357465E-3</v>
      </c>
      <c r="AT9" s="99">
        <f t="shared" si="19"/>
        <v>1.51031600771101E-2</v>
      </c>
      <c r="AU9" s="117">
        <f t="shared" si="20"/>
        <v>3.3148176404467211E-3</v>
      </c>
    </row>
    <row r="10" spans="1:47" ht="15" customHeight="1" x14ac:dyDescent="0.2">
      <c r="B10" s="20" t="s">
        <v>67</v>
      </c>
      <c r="C10" s="200">
        <v>80.895556136629452</v>
      </c>
      <c r="D10" s="196">
        <v>35.33065907522429</v>
      </c>
      <c r="E10" s="201">
        <v>116.53459213118118</v>
      </c>
      <c r="F10" s="200">
        <v>77.073658990638179</v>
      </c>
      <c r="G10" s="196">
        <v>33.34712402897793</v>
      </c>
      <c r="H10" s="201">
        <v>110.41901616493621</v>
      </c>
      <c r="I10" s="200">
        <v>70.511214468303663</v>
      </c>
      <c r="J10" s="196">
        <v>35.513192036549192</v>
      </c>
      <c r="K10" s="201">
        <v>106.30599714435861</v>
      </c>
      <c r="L10" s="200">
        <v>83.314912529170556</v>
      </c>
      <c r="M10" s="196">
        <v>33.531025040702907</v>
      </c>
      <c r="N10" s="201">
        <v>116.60650553220329</v>
      </c>
      <c r="O10" s="200">
        <v>80.575896952383914</v>
      </c>
      <c r="P10" s="196">
        <v>35.904354073421871</v>
      </c>
      <c r="Q10" s="201">
        <v>116.20728435041676</v>
      </c>
      <c r="R10" s="200">
        <v>83.01627504454224</v>
      </c>
      <c r="S10" s="196">
        <v>35.891815310293573</v>
      </c>
      <c r="T10" s="201">
        <v>119.21035528175972</v>
      </c>
      <c r="U10" s="200">
        <v>81.445322123653668</v>
      </c>
      <c r="V10" s="196">
        <v>36.856133590237647</v>
      </c>
      <c r="W10" s="201">
        <v>118.13179637379521</v>
      </c>
      <c r="X10" s="200">
        <v>84.18503923292937</v>
      </c>
      <c r="Y10" s="196">
        <v>35.784178990522648</v>
      </c>
      <c r="Z10" s="201">
        <v>119.89152732914361</v>
      </c>
      <c r="AA10" s="116">
        <f t="shared" si="0"/>
        <v>-4.724483430877513E-2</v>
      </c>
      <c r="AB10" s="99">
        <f t="shared" si="1"/>
        <v>-5.6142033524569035E-2</v>
      </c>
      <c r="AC10" s="117">
        <f t="shared" si="2"/>
        <v>-5.2478631918673302E-2</v>
      </c>
      <c r="AD10" s="116">
        <f t="shared" si="3"/>
        <v>-8.5145101559686243E-2</v>
      </c>
      <c r="AE10" s="99">
        <f t="shared" si="4"/>
        <v>6.4955166919012042E-2</v>
      </c>
      <c r="AF10" s="117">
        <f t="shared" si="5"/>
        <v>-3.7249190976614499E-2</v>
      </c>
      <c r="AG10" s="116">
        <f t="shared" si="6"/>
        <v>0.18158385382260622</v>
      </c>
      <c r="AH10" s="99">
        <f t="shared" si="7"/>
        <v>-5.581494881694371E-2</v>
      </c>
      <c r="AI10" s="117">
        <f t="shared" si="8"/>
        <v>9.6894894592419512E-2</v>
      </c>
      <c r="AJ10" s="116">
        <f t="shared" si="9"/>
        <v>-3.2875454029044904E-2</v>
      </c>
      <c r="AK10" s="99">
        <f t="shared" si="10"/>
        <v>7.0780091865310091E-2</v>
      </c>
      <c r="AL10" s="117">
        <f t="shared" si="11"/>
        <v>-3.4236613125866455E-3</v>
      </c>
      <c r="AM10" s="116">
        <f t="shared" si="12"/>
        <v>3.0286700917526943E-2</v>
      </c>
      <c r="AN10" s="99">
        <f t="shared" si="13"/>
        <v>-3.4922681251015053E-4</v>
      </c>
      <c r="AO10" s="117">
        <f t="shared" si="14"/>
        <v>2.5842363911434019E-2</v>
      </c>
      <c r="AP10" s="116">
        <f t="shared" si="15"/>
        <v>-1.8923433026182934E-2</v>
      </c>
      <c r="AQ10" s="99">
        <f t="shared" si="16"/>
        <v>2.6867358800531704E-2</v>
      </c>
      <c r="AR10" s="117">
        <f t="shared" si="17"/>
        <v>-9.047526998936295E-3</v>
      </c>
      <c r="AS10" s="116">
        <f t="shared" si="18"/>
        <v>3.3638728877714463E-2</v>
      </c>
      <c r="AT10" s="99">
        <f t="shared" si="19"/>
        <v>-2.9084835963339772E-2</v>
      </c>
      <c r="AU10" s="117">
        <f t="shared" si="20"/>
        <v>1.4896336205539651E-2</v>
      </c>
    </row>
    <row r="11" spans="1:47" ht="15" customHeight="1" x14ac:dyDescent="0.2">
      <c r="B11" s="20" t="s">
        <v>64</v>
      </c>
      <c r="C11" s="200">
        <v>71.821932113651499</v>
      </c>
      <c r="D11" s="196">
        <v>40.920340510656075</v>
      </c>
      <c r="E11" s="201">
        <v>112.31769778985456</v>
      </c>
      <c r="F11" s="200">
        <v>67.477098440135848</v>
      </c>
      <c r="G11" s="196">
        <v>37.449803292539642</v>
      </c>
      <c r="H11" s="201">
        <v>104.79723631199788</v>
      </c>
      <c r="I11" s="200">
        <v>60.690530684712918</v>
      </c>
      <c r="J11" s="196">
        <v>37.759813133075539</v>
      </c>
      <c r="K11" s="201">
        <v>100.92900491462376</v>
      </c>
      <c r="L11" s="200">
        <v>88.114254523188848</v>
      </c>
      <c r="M11" s="196">
        <v>47.67025525069463</v>
      </c>
      <c r="N11" s="201">
        <v>136.01418648368113</v>
      </c>
      <c r="O11" s="200">
        <v>77.149501192729758</v>
      </c>
      <c r="P11" s="196">
        <v>36.860867910163684</v>
      </c>
      <c r="Q11" s="201">
        <v>113.61081905320722</v>
      </c>
      <c r="R11" s="200">
        <v>76.599095376493906</v>
      </c>
      <c r="S11" s="196">
        <v>38.228548224023363</v>
      </c>
      <c r="T11" s="201">
        <v>115.3439061213047</v>
      </c>
      <c r="U11" s="200">
        <v>77.768220363511517</v>
      </c>
      <c r="V11" s="196">
        <v>38.395202912517398</v>
      </c>
      <c r="W11" s="201">
        <v>115.58140558339525</v>
      </c>
      <c r="X11" s="200">
        <v>82.659060760886646</v>
      </c>
      <c r="Y11" s="196">
        <v>40.026475746945685</v>
      </c>
      <c r="Z11" s="201">
        <v>121.79249857535258</v>
      </c>
      <c r="AA11" s="116">
        <f t="shared" si="0"/>
        <v>-6.0494525079614392E-2</v>
      </c>
      <c r="AB11" s="99">
        <f t="shared" si="1"/>
        <v>-8.4812031737924287E-2</v>
      </c>
      <c r="AC11" s="117">
        <f t="shared" si="2"/>
        <v>-6.695704796164359E-2</v>
      </c>
      <c r="AD11" s="116">
        <f t="shared" si="3"/>
        <v>-0.10057586814352748</v>
      </c>
      <c r="AE11" s="99">
        <f t="shared" si="4"/>
        <v>8.2780098499917187E-3</v>
      </c>
      <c r="AF11" s="117">
        <f t="shared" si="5"/>
        <v>-3.6911578334544837E-2</v>
      </c>
      <c r="AG11" s="116">
        <f t="shared" si="6"/>
        <v>0.45186165830287561</v>
      </c>
      <c r="AH11" s="99">
        <f t="shared" si="7"/>
        <v>0.26246004138558843</v>
      </c>
      <c r="AI11" s="117">
        <f t="shared" si="8"/>
        <v>0.3476223866344077</v>
      </c>
      <c r="AJ11" s="116">
        <f t="shared" si="9"/>
        <v>-0.12443790610035199</v>
      </c>
      <c r="AK11" s="99">
        <f t="shared" si="10"/>
        <v>-0.22675329267034783</v>
      </c>
      <c r="AL11" s="117">
        <f t="shared" si="11"/>
        <v>-0.16471346121797259</v>
      </c>
      <c r="AM11" s="116">
        <f t="shared" si="12"/>
        <v>-7.1342757597467887E-3</v>
      </c>
      <c r="AN11" s="99">
        <f t="shared" si="13"/>
        <v>3.7103855427195853E-2</v>
      </c>
      <c r="AO11" s="117">
        <f t="shared" si="14"/>
        <v>1.5254595315308928E-2</v>
      </c>
      <c r="AP11" s="116">
        <f t="shared" si="15"/>
        <v>1.526290854051493E-2</v>
      </c>
      <c r="AQ11" s="99">
        <f t="shared" si="16"/>
        <v>4.359430222602656E-3</v>
      </c>
      <c r="AR11" s="117">
        <f t="shared" si="17"/>
        <v>2.0590551341375107E-3</v>
      </c>
      <c r="AS11" s="116">
        <f t="shared" si="18"/>
        <v>6.2889961664467808E-2</v>
      </c>
      <c r="AT11" s="99">
        <f t="shared" si="19"/>
        <v>4.2486370970485687E-2</v>
      </c>
      <c r="AU11" s="117">
        <f t="shared" si="20"/>
        <v>5.3737821932575924E-2</v>
      </c>
    </row>
    <row r="12" spans="1:47" ht="15" customHeight="1" x14ac:dyDescent="0.2">
      <c r="B12" s="20" t="s">
        <v>73</v>
      </c>
      <c r="C12" s="200">
        <v>77.851273135216985</v>
      </c>
      <c r="D12" s="196">
        <v>34.578976692320389</v>
      </c>
      <c r="E12" s="201">
        <v>112.47293036502823</v>
      </c>
      <c r="F12" s="200">
        <v>72.271774266186668</v>
      </c>
      <c r="G12" s="196">
        <v>32.226332764181372</v>
      </c>
      <c r="H12" s="201">
        <v>104.42327544753859</v>
      </c>
      <c r="I12" s="200">
        <v>75.758026362015912</v>
      </c>
      <c r="J12" s="196">
        <v>35.472309299895535</v>
      </c>
      <c r="K12" s="201">
        <v>108.85743250712309</v>
      </c>
      <c r="L12" s="200">
        <v>73.959077983340521</v>
      </c>
      <c r="M12" s="196">
        <v>34.711323082763862</v>
      </c>
      <c r="N12" s="201">
        <v>108.59741067152244</v>
      </c>
      <c r="O12" s="200">
        <v>83.307906076687971</v>
      </c>
      <c r="P12" s="196">
        <v>34.464157091407984</v>
      </c>
      <c r="Q12" s="201">
        <v>117.55533849887209</v>
      </c>
      <c r="R12" s="200">
        <v>80.104368602413004</v>
      </c>
      <c r="S12" s="196">
        <v>36.033025003060388</v>
      </c>
      <c r="T12" s="201">
        <v>116.0671546311489</v>
      </c>
      <c r="U12" s="200">
        <v>76.802471794084951</v>
      </c>
      <c r="V12" s="196">
        <v>36.852960526315769</v>
      </c>
      <c r="W12" s="201">
        <v>113.91681549785245</v>
      </c>
      <c r="X12" s="200">
        <v>82.501015603082266</v>
      </c>
      <c r="Y12" s="196">
        <v>39.081847629249886</v>
      </c>
      <c r="Z12" s="201">
        <v>120.68954255487151</v>
      </c>
      <c r="AA12" s="116">
        <f t="shared" si="0"/>
        <v>-7.1668691394930595E-2</v>
      </c>
      <c r="AB12" s="99">
        <f t="shared" si="1"/>
        <v>-6.8036829113613195E-2</v>
      </c>
      <c r="AC12" s="117">
        <f t="shared" si="2"/>
        <v>-7.1569709185709707E-2</v>
      </c>
      <c r="AD12" s="116">
        <f t="shared" si="3"/>
        <v>4.823808646220451E-2</v>
      </c>
      <c r="AE12" s="99">
        <f t="shared" si="4"/>
        <v>0.10072435357342213</v>
      </c>
      <c r="AF12" s="117">
        <f t="shared" si="5"/>
        <v>4.2463301793403296E-2</v>
      </c>
      <c r="AG12" s="116">
        <f t="shared" si="6"/>
        <v>-2.374597735794981E-2</v>
      </c>
      <c r="AH12" s="99">
        <f t="shared" si="7"/>
        <v>-2.1452965204436625E-2</v>
      </c>
      <c r="AI12" s="117">
        <f t="shared" si="8"/>
        <v>-2.3886456773049014E-3</v>
      </c>
      <c r="AJ12" s="116">
        <f t="shared" si="9"/>
        <v>0.12640541699902341</v>
      </c>
      <c r="AK12" s="99">
        <f t="shared" si="10"/>
        <v>-7.1206156782485097E-3</v>
      </c>
      <c r="AL12" s="117">
        <f t="shared" si="11"/>
        <v>8.2487490005124897E-2</v>
      </c>
      <c r="AM12" s="116">
        <f t="shared" si="12"/>
        <v>-3.8454183103894035E-2</v>
      </c>
      <c r="AN12" s="99">
        <f t="shared" si="13"/>
        <v>4.5521725875707686E-2</v>
      </c>
      <c r="AO12" s="117">
        <f t="shared" si="14"/>
        <v>-1.2659432457314379E-2</v>
      </c>
      <c r="AP12" s="116">
        <f t="shared" si="15"/>
        <v>-4.121993426746251E-2</v>
      </c>
      <c r="AQ12" s="99">
        <f t="shared" si="16"/>
        <v>2.2755112100239838E-2</v>
      </c>
      <c r="AR12" s="117">
        <f t="shared" si="17"/>
        <v>-1.8526680869622614E-2</v>
      </c>
      <c r="AS12" s="116">
        <f t="shared" si="18"/>
        <v>7.4197401149739939E-2</v>
      </c>
      <c r="AT12" s="99">
        <f t="shared" si="19"/>
        <v>6.0480544062193387E-2</v>
      </c>
      <c r="AU12" s="117">
        <f t="shared" si="20"/>
        <v>5.9453268838494999E-2</v>
      </c>
    </row>
    <row r="13" spans="1:47" ht="15" customHeight="1" x14ac:dyDescent="0.2">
      <c r="B13" s="20" t="s">
        <v>66</v>
      </c>
      <c r="C13" s="200">
        <v>55.900964002711412</v>
      </c>
      <c r="D13" s="196">
        <v>38.286385669917728</v>
      </c>
      <c r="E13" s="201">
        <v>94.305613214201884</v>
      </c>
      <c r="F13" s="200">
        <v>53.392893680439414</v>
      </c>
      <c r="G13" s="196">
        <v>32.941953919426957</v>
      </c>
      <c r="H13" s="201">
        <v>86.454197326666247</v>
      </c>
      <c r="I13" s="200">
        <v>59.764696850586574</v>
      </c>
      <c r="J13" s="196">
        <v>33.165187636417848</v>
      </c>
      <c r="K13" s="201">
        <v>92.895604968977167</v>
      </c>
      <c r="L13" s="200">
        <v>60.269962104715248</v>
      </c>
      <c r="M13" s="196">
        <v>32.689464167782255</v>
      </c>
      <c r="N13" s="201">
        <v>93.086026110873149</v>
      </c>
      <c r="O13" s="200">
        <v>66.123948948974757</v>
      </c>
      <c r="P13" s="196">
        <v>33.143863523662304</v>
      </c>
      <c r="Q13" s="201">
        <v>99.403240048683287</v>
      </c>
      <c r="R13" s="200">
        <v>71.537599828912079</v>
      </c>
      <c r="S13" s="196">
        <v>33.366922076999742</v>
      </c>
      <c r="T13" s="201">
        <v>105.0650627474142</v>
      </c>
      <c r="U13" s="200">
        <v>69.937904710488255</v>
      </c>
      <c r="V13" s="196">
        <v>37.559917722763174</v>
      </c>
      <c r="W13" s="201">
        <v>107.69475260295849</v>
      </c>
      <c r="X13" s="200">
        <v>78.652075961596296</v>
      </c>
      <c r="Y13" s="196">
        <v>40.085214643371877</v>
      </c>
      <c r="Z13" s="201">
        <v>118.73774423891365</v>
      </c>
      <c r="AA13" s="116">
        <f t="shared" si="0"/>
        <v>-4.4866316118454486E-2</v>
      </c>
      <c r="AB13" s="99">
        <f t="shared" si="1"/>
        <v>-0.13959091872936913</v>
      </c>
      <c r="AC13" s="117">
        <f t="shared" si="2"/>
        <v>-8.3255021837377319E-2</v>
      </c>
      <c r="AD13" s="116">
        <f t="shared" si="3"/>
        <v>0.11933803790974307</v>
      </c>
      <c r="AE13" s="99">
        <f t="shared" si="4"/>
        <v>6.776577902358083E-3</v>
      </c>
      <c r="AF13" s="117">
        <f t="shared" si="5"/>
        <v>7.4506592409529171E-2</v>
      </c>
      <c r="AG13" s="116">
        <f t="shared" si="6"/>
        <v>8.4542427345000171E-3</v>
      </c>
      <c r="AH13" s="99">
        <f t="shared" si="7"/>
        <v>-1.4344060822174098E-2</v>
      </c>
      <c r="AI13" s="117">
        <f t="shared" si="8"/>
        <v>2.0498401615400841E-3</v>
      </c>
      <c r="AJ13" s="116">
        <f t="shared" si="9"/>
        <v>9.7129426331620694E-2</v>
      </c>
      <c r="AK13" s="99">
        <f t="shared" si="10"/>
        <v>1.3900483456926516E-2</v>
      </c>
      <c r="AL13" s="117">
        <f t="shared" si="11"/>
        <v>6.7864256341610529E-2</v>
      </c>
      <c r="AM13" s="116">
        <f t="shared" si="12"/>
        <v>8.1871257932807806E-2</v>
      </c>
      <c r="AN13" s="99">
        <f t="shared" si="13"/>
        <v>6.7300106150325334E-3</v>
      </c>
      <c r="AO13" s="117">
        <f t="shared" si="14"/>
        <v>5.6958130297946052E-2</v>
      </c>
      <c r="AP13" s="116">
        <f t="shared" si="15"/>
        <v>-2.2361598966831764E-2</v>
      </c>
      <c r="AQ13" s="99">
        <f t="shared" si="16"/>
        <v>0.12566324325891953</v>
      </c>
      <c r="AR13" s="117">
        <f t="shared" si="17"/>
        <v>2.5029156094127147E-2</v>
      </c>
      <c r="AS13" s="116">
        <f t="shared" si="18"/>
        <v>0.12459868918265182</v>
      </c>
      <c r="AT13" s="99">
        <f t="shared" si="19"/>
        <v>6.723382461187466E-2</v>
      </c>
      <c r="AU13" s="117">
        <f t="shared" si="20"/>
        <v>0.10253973725783738</v>
      </c>
    </row>
    <row r="14" spans="1:47" ht="15" customHeight="1" x14ac:dyDescent="0.2">
      <c r="B14" s="20" t="s">
        <v>70</v>
      </c>
      <c r="C14" s="200">
        <v>68.307611983919543</v>
      </c>
      <c r="D14" s="196">
        <v>40.062917528009486</v>
      </c>
      <c r="E14" s="201">
        <v>107.80798338039341</v>
      </c>
      <c r="F14" s="200">
        <v>65.273888009829918</v>
      </c>
      <c r="G14" s="196">
        <v>37.178670560809259</v>
      </c>
      <c r="H14" s="201">
        <v>101.6994310100757</v>
      </c>
      <c r="I14" s="200">
        <v>67.447191395233872</v>
      </c>
      <c r="J14" s="196">
        <v>37.314044359511058</v>
      </c>
      <c r="K14" s="201">
        <v>104.29226898946538</v>
      </c>
      <c r="L14" s="200">
        <v>71.295741495141186</v>
      </c>
      <c r="M14" s="196">
        <v>37.557843731647338</v>
      </c>
      <c r="N14" s="201">
        <v>108.46194764671914</v>
      </c>
      <c r="O14" s="200">
        <v>73.835711246010717</v>
      </c>
      <c r="P14" s="196">
        <v>37.539493044820354</v>
      </c>
      <c r="Q14" s="201">
        <v>110.49459790895513</v>
      </c>
      <c r="R14" s="200">
        <v>75.065665894566919</v>
      </c>
      <c r="S14" s="196">
        <v>39.141513475465835</v>
      </c>
      <c r="T14" s="201">
        <v>113.77801728456042</v>
      </c>
      <c r="U14" s="200">
        <v>74.0115832011723</v>
      </c>
      <c r="V14" s="196">
        <v>39.047745910403684</v>
      </c>
      <c r="W14" s="201">
        <v>112.79287541925224</v>
      </c>
      <c r="X14" s="200">
        <v>76.380484610325709</v>
      </c>
      <c r="Y14" s="196">
        <v>39.805978530376997</v>
      </c>
      <c r="Z14" s="201">
        <v>116.05498752962366</v>
      </c>
      <c r="AA14" s="116">
        <f t="shared" si="0"/>
        <v>-4.441267797216808E-2</v>
      </c>
      <c r="AB14" s="99">
        <f t="shared" si="1"/>
        <v>-7.199293374437199E-2</v>
      </c>
      <c r="AC14" s="117">
        <f t="shared" si="2"/>
        <v>-5.6661410210819718E-2</v>
      </c>
      <c r="AD14" s="116">
        <f t="shared" si="3"/>
        <v>3.3295142233241259E-2</v>
      </c>
      <c r="AE14" s="99">
        <f t="shared" si="4"/>
        <v>3.6411683543224882E-3</v>
      </c>
      <c r="AF14" s="117">
        <f t="shared" si="5"/>
        <v>2.549510802211663E-2</v>
      </c>
      <c r="AG14" s="116">
        <f t="shared" si="6"/>
        <v>5.7060198064515344E-2</v>
      </c>
      <c r="AH14" s="99">
        <f t="shared" si="7"/>
        <v>6.5337160932579241E-3</v>
      </c>
      <c r="AI14" s="117">
        <f t="shared" si="8"/>
        <v>3.9980707080741862E-2</v>
      </c>
      <c r="AJ14" s="116">
        <f t="shared" si="9"/>
        <v>3.562582697933836E-2</v>
      </c>
      <c r="AK14" s="99">
        <f t="shared" si="10"/>
        <v>-4.8859798656442077E-4</v>
      </c>
      <c r="AL14" s="117">
        <f t="shared" si="11"/>
        <v>1.8740676397004385E-2</v>
      </c>
      <c r="AM14" s="116">
        <f t="shared" si="12"/>
        <v>1.6657991475942602E-2</v>
      </c>
      <c r="AN14" s="99">
        <f t="shared" si="13"/>
        <v>4.2675601099160909E-2</v>
      </c>
      <c r="AO14" s="117">
        <f t="shared" si="14"/>
        <v>2.9715655224255899E-2</v>
      </c>
      <c r="AP14" s="116">
        <f t="shared" si="15"/>
        <v>-1.404214138158888E-2</v>
      </c>
      <c r="AQ14" s="99">
        <f t="shared" si="16"/>
        <v>-2.3956039697066167E-3</v>
      </c>
      <c r="AR14" s="117">
        <f t="shared" si="17"/>
        <v>-8.6584551991649716E-3</v>
      </c>
      <c r="AS14" s="116">
        <f t="shared" si="18"/>
        <v>3.2007171130422396E-2</v>
      </c>
      <c r="AT14" s="99">
        <f t="shared" si="19"/>
        <v>1.9418089374815706E-2</v>
      </c>
      <c r="AU14" s="117">
        <f t="shared" si="20"/>
        <v>2.8921260303419905E-2</v>
      </c>
    </row>
    <row r="15" spans="1:47" ht="15" customHeight="1" x14ac:dyDescent="0.2">
      <c r="B15" s="20" t="s">
        <v>71</v>
      </c>
      <c r="C15" s="200">
        <v>81.00470223018749</v>
      </c>
      <c r="D15" s="196">
        <v>40.558109833971905</v>
      </c>
      <c r="E15" s="201">
        <v>120.55035135462882</v>
      </c>
      <c r="F15" s="200">
        <v>60.455594856712409</v>
      </c>
      <c r="G15" s="196">
        <v>36.416147896623308</v>
      </c>
      <c r="H15" s="201">
        <v>95.625819957668071</v>
      </c>
      <c r="I15" s="200">
        <v>72.247378742028403</v>
      </c>
      <c r="J15" s="196">
        <v>42.277764293419636</v>
      </c>
      <c r="K15" s="201">
        <v>113.72448514561476</v>
      </c>
      <c r="L15" s="200">
        <v>66.513770870346633</v>
      </c>
      <c r="M15" s="196">
        <v>35.403644123440571</v>
      </c>
      <c r="N15" s="201">
        <v>106.46406063442709</v>
      </c>
      <c r="O15" s="200">
        <v>73.087843015783932</v>
      </c>
      <c r="P15" s="196">
        <v>33.546966554903051</v>
      </c>
      <c r="Q15" s="201">
        <v>108.26711653019323</v>
      </c>
      <c r="R15" s="200">
        <v>65.955684489989309</v>
      </c>
      <c r="S15" s="196">
        <v>37.069333891914567</v>
      </c>
      <c r="T15" s="201">
        <v>104.12214774498909</v>
      </c>
      <c r="U15" s="200">
        <v>67.116728382879487</v>
      </c>
      <c r="V15" s="196">
        <v>37.454060193072138</v>
      </c>
      <c r="W15" s="201">
        <v>104.31696563080357</v>
      </c>
      <c r="X15" s="200">
        <v>73.422102558007992</v>
      </c>
      <c r="Y15" s="196">
        <v>37.214225027309155</v>
      </c>
      <c r="Z15" s="201">
        <v>110.93913688872216</v>
      </c>
      <c r="AA15" s="116">
        <f t="shared" si="0"/>
        <v>-0.25367795705342622</v>
      </c>
      <c r="AB15" s="99">
        <f t="shared" si="1"/>
        <v>-0.10212413631463779</v>
      </c>
      <c r="AC15" s="117">
        <f t="shared" si="2"/>
        <v>-0.20675619039582094</v>
      </c>
      <c r="AD15" s="116">
        <f t="shared" si="3"/>
        <v>0.1950486785096408</v>
      </c>
      <c r="AE15" s="99">
        <f t="shared" si="4"/>
        <v>0.16096201095832674</v>
      </c>
      <c r="AF15" s="117">
        <f t="shared" si="5"/>
        <v>0.18926546403428146</v>
      </c>
      <c r="AG15" s="116">
        <f t="shared" si="6"/>
        <v>-7.9360773657333628E-2</v>
      </c>
      <c r="AH15" s="99">
        <f t="shared" si="7"/>
        <v>-0.16259422145103808</v>
      </c>
      <c r="AI15" s="117">
        <f t="shared" si="8"/>
        <v>-6.384222801177164E-2</v>
      </c>
      <c r="AJ15" s="116">
        <f t="shared" si="9"/>
        <v>9.883776035269376E-2</v>
      </c>
      <c r="AK15" s="99">
        <f t="shared" si="10"/>
        <v>-5.2443120320154413E-2</v>
      </c>
      <c r="AL15" s="117">
        <f t="shared" si="11"/>
        <v>1.693581744883299E-2</v>
      </c>
      <c r="AM15" s="116">
        <f t="shared" si="12"/>
        <v>-9.7583376817597101E-2</v>
      </c>
      <c r="AN15" s="99">
        <f t="shared" si="13"/>
        <v>0.1049980877182084</v>
      </c>
      <c r="AO15" s="117">
        <f t="shared" si="14"/>
        <v>-3.8284651129950498E-2</v>
      </c>
      <c r="AP15" s="116">
        <f t="shared" si="15"/>
        <v>1.7603393882848817E-2</v>
      </c>
      <c r="AQ15" s="99">
        <f t="shared" si="16"/>
        <v>1.0378559870521054E-2</v>
      </c>
      <c r="AR15" s="117">
        <f t="shared" si="17"/>
        <v>1.8710513568314102E-3</v>
      </c>
      <c r="AS15" s="116">
        <f t="shared" si="18"/>
        <v>9.3946387540798426E-2</v>
      </c>
      <c r="AT15" s="99">
        <f t="shared" si="19"/>
        <v>-6.4034490393473087E-3</v>
      </c>
      <c r="AU15" s="117">
        <f t="shared" si="20"/>
        <v>6.3481248882905961E-2</v>
      </c>
    </row>
    <row r="16" spans="1:47" ht="15" customHeight="1" x14ac:dyDescent="0.2">
      <c r="B16" s="20" t="s">
        <v>69</v>
      </c>
      <c r="C16" s="200">
        <v>71.147165109812875</v>
      </c>
      <c r="D16" s="196">
        <v>27.589114386057755</v>
      </c>
      <c r="E16" s="201">
        <v>98.368768884465979</v>
      </c>
      <c r="F16" s="200">
        <v>70.404364099279277</v>
      </c>
      <c r="G16" s="196">
        <v>26.887478534630791</v>
      </c>
      <c r="H16" s="201">
        <v>97.223455171620941</v>
      </c>
      <c r="I16" s="200">
        <v>70.854621408320057</v>
      </c>
      <c r="J16" s="196">
        <v>27.360022463893884</v>
      </c>
      <c r="K16" s="201">
        <v>98.319465002958722</v>
      </c>
      <c r="L16" s="200">
        <v>78.082890407633201</v>
      </c>
      <c r="M16" s="196">
        <v>29.118368621087484</v>
      </c>
      <c r="N16" s="201">
        <v>106.52832359516377</v>
      </c>
      <c r="O16" s="200">
        <v>73.84256600161649</v>
      </c>
      <c r="P16" s="196">
        <v>29.259961273666139</v>
      </c>
      <c r="Q16" s="201">
        <v>103.09534945005231</v>
      </c>
      <c r="R16" s="200">
        <v>77.519547981641566</v>
      </c>
      <c r="S16" s="196">
        <v>30.537637802549735</v>
      </c>
      <c r="T16" s="201">
        <v>107.8207430282763</v>
      </c>
      <c r="U16" s="200">
        <v>74.863171832908691</v>
      </c>
      <c r="V16" s="196">
        <v>31.045610854246444</v>
      </c>
      <c r="W16" s="201">
        <v>105.92859077721884</v>
      </c>
      <c r="X16" s="200">
        <v>72.316451409157395</v>
      </c>
      <c r="Y16" s="196">
        <v>32.123509845408933</v>
      </c>
      <c r="Z16" s="201">
        <v>104.90723429527442</v>
      </c>
      <c r="AA16" s="116">
        <f t="shared" si="0"/>
        <v>-1.0440345857591238E-2</v>
      </c>
      <c r="AB16" s="99">
        <f t="shared" si="1"/>
        <v>-2.5431619210710799E-2</v>
      </c>
      <c r="AC16" s="117">
        <f t="shared" si="2"/>
        <v>-1.1643062384873448E-2</v>
      </c>
      <c r="AD16" s="116">
        <f t="shared" si="3"/>
        <v>6.3953039673201317E-3</v>
      </c>
      <c r="AE16" s="99">
        <f t="shared" si="4"/>
        <v>1.7574869605361476E-2</v>
      </c>
      <c r="AF16" s="117">
        <f t="shared" si="5"/>
        <v>1.1273101016653575E-2</v>
      </c>
      <c r="AG16" s="116">
        <f t="shared" si="6"/>
        <v>0.10201549109490227</v>
      </c>
      <c r="AH16" s="99">
        <f t="shared" si="7"/>
        <v>6.426698514279483E-2</v>
      </c>
      <c r="AI16" s="117">
        <f t="shared" si="8"/>
        <v>8.3491693043264759E-2</v>
      </c>
      <c r="AJ16" s="116">
        <f t="shared" si="9"/>
        <v>-5.4305423171196909E-2</v>
      </c>
      <c r="AK16" s="99">
        <f t="shared" si="10"/>
        <v>4.8626574661918553E-3</v>
      </c>
      <c r="AL16" s="117">
        <f t="shared" si="11"/>
        <v>-3.2225928553589966E-2</v>
      </c>
      <c r="AM16" s="116">
        <f t="shared" si="12"/>
        <v>4.9794883616917973E-2</v>
      </c>
      <c r="AN16" s="99">
        <f t="shared" si="13"/>
        <v>4.3666377987776173E-2</v>
      </c>
      <c r="AO16" s="117">
        <f t="shared" si="14"/>
        <v>4.5835176886551476E-2</v>
      </c>
      <c r="AP16" s="116">
        <f t="shared" si="15"/>
        <v>-3.4267177994406817E-2</v>
      </c>
      <c r="AQ16" s="99">
        <f t="shared" si="16"/>
        <v>1.6634326956824985E-2</v>
      </c>
      <c r="AR16" s="117">
        <f t="shared" si="17"/>
        <v>-1.7549055941501246E-2</v>
      </c>
      <c r="AS16" s="116">
        <f t="shared" si="18"/>
        <v>-3.4018334534842598E-2</v>
      </c>
      <c r="AT16" s="99">
        <f t="shared" si="19"/>
        <v>3.47198512608764E-2</v>
      </c>
      <c r="AU16" s="117">
        <f t="shared" si="20"/>
        <v>-9.6419340090387884E-3</v>
      </c>
    </row>
    <row r="17" spans="1:47" ht="15" customHeight="1" x14ac:dyDescent="0.2">
      <c r="B17" s="20" t="s">
        <v>62</v>
      </c>
      <c r="C17" s="200">
        <v>66.3350682776356</v>
      </c>
      <c r="D17" s="196">
        <v>44.689801142591492</v>
      </c>
      <c r="E17" s="201">
        <v>110.91872897671777</v>
      </c>
      <c r="F17" s="200">
        <v>68.829176786045522</v>
      </c>
      <c r="G17" s="196">
        <v>42.068036530801095</v>
      </c>
      <c r="H17" s="201">
        <v>110.6004764518561</v>
      </c>
      <c r="I17" s="200">
        <v>85.609718660789056</v>
      </c>
      <c r="J17" s="196">
        <v>47.289017690222764</v>
      </c>
      <c r="K17" s="201">
        <v>133.43729889453957</v>
      </c>
      <c r="L17" s="200">
        <v>89.744473972764425</v>
      </c>
      <c r="M17" s="196">
        <v>52.021963326768635</v>
      </c>
      <c r="N17" s="201">
        <v>142.53066236138781</v>
      </c>
      <c r="O17" s="200">
        <v>99.746983174251199</v>
      </c>
      <c r="P17" s="196">
        <v>48.141818214854808</v>
      </c>
      <c r="Q17" s="201">
        <v>147.43942566638634</v>
      </c>
      <c r="R17" s="200">
        <v>72.970275125640853</v>
      </c>
      <c r="S17" s="196">
        <v>53.248724840751287</v>
      </c>
      <c r="T17" s="201">
        <v>125.42049664178006</v>
      </c>
      <c r="U17" s="200">
        <v>71.476400025915652</v>
      </c>
      <c r="V17" s="196">
        <v>48.543248804442364</v>
      </c>
      <c r="W17" s="201">
        <v>119.45319795659623</v>
      </c>
      <c r="X17" s="200">
        <v>70.12486719940965</v>
      </c>
      <c r="Y17" s="196">
        <v>43.298134326232926</v>
      </c>
      <c r="Z17" s="201">
        <v>112.21655918629297</v>
      </c>
      <c r="AA17" s="116">
        <f t="shared" si="0"/>
        <v>3.7598642364717216E-2</v>
      </c>
      <c r="AB17" s="99">
        <f t="shared" si="1"/>
        <v>-5.8665837501159279E-2</v>
      </c>
      <c r="AC17" s="117">
        <f t="shared" si="2"/>
        <v>-2.8692406394998926E-3</v>
      </c>
      <c r="AD17" s="116">
        <f t="shared" si="3"/>
        <v>0.24379983399925886</v>
      </c>
      <c r="AE17" s="99">
        <f t="shared" si="4"/>
        <v>0.12410803046629004</v>
      </c>
      <c r="AF17" s="117">
        <f t="shared" si="5"/>
        <v>0.20648032608272016</v>
      </c>
      <c r="AG17" s="116">
        <f t="shared" si="6"/>
        <v>4.8297732741751975E-2</v>
      </c>
      <c r="AH17" s="99">
        <f t="shared" si="7"/>
        <v>0.10008551388295017</v>
      </c>
      <c r="AI17" s="117">
        <f t="shared" si="8"/>
        <v>6.8147088873816708E-2</v>
      </c>
      <c r="AJ17" s="116">
        <f t="shared" si="9"/>
        <v>0.11145543294980276</v>
      </c>
      <c r="AK17" s="99">
        <f t="shared" si="10"/>
        <v>-7.4586671932030724E-2</v>
      </c>
      <c r="AL17" s="117">
        <f t="shared" si="11"/>
        <v>3.4440051169847941E-2</v>
      </c>
      <c r="AM17" s="116">
        <f t="shared" si="12"/>
        <v>-0.26844629477999604</v>
      </c>
      <c r="AN17" s="99">
        <f t="shared" si="13"/>
        <v>0.10608046840076923</v>
      </c>
      <c r="AO17" s="117">
        <f t="shared" si="14"/>
        <v>-0.14934220562164202</v>
      </c>
      <c r="AP17" s="116">
        <f t="shared" si="15"/>
        <v>-2.0472378611058217E-2</v>
      </c>
      <c r="AQ17" s="99">
        <f t="shared" si="16"/>
        <v>-8.8367863275250147E-2</v>
      </c>
      <c r="AR17" s="117">
        <f t="shared" si="17"/>
        <v>-4.7578337233246226E-2</v>
      </c>
      <c r="AS17" s="116">
        <f t="shared" si="18"/>
        <v>-1.8908798232926793E-2</v>
      </c>
      <c r="AT17" s="99">
        <f t="shared" si="19"/>
        <v>-0.10805033876779668</v>
      </c>
      <c r="AU17" s="117">
        <f t="shared" si="20"/>
        <v>-6.0581373241532788E-2</v>
      </c>
    </row>
    <row r="18" spans="1:47" ht="15" customHeight="1" x14ac:dyDescent="0.2">
      <c r="B18" s="20" t="s">
        <v>74</v>
      </c>
      <c r="C18" s="200">
        <v>75.128581545583842</v>
      </c>
      <c r="D18" s="196">
        <v>50.147299380970644</v>
      </c>
      <c r="E18" s="201">
        <v>124.20385459096208</v>
      </c>
      <c r="F18" s="200">
        <v>70.500359736968207</v>
      </c>
      <c r="G18" s="196">
        <v>49.818920536734431</v>
      </c>
      <c r="H18" s="201">
        <v>119.74852680989582</v>
      </c>
      <c r="I18" s="200">
        <v>69.936137302383273</v>
      </c>
      <c r="J18" s="196">
        <v>45.520706038964903</v>
      </c>
      <c r="K18" s="201">
        <v>115.08813515994365</v>
      </c>
      <c r="L18" s="200">
        <v>69.655482124091051</v>
      </c>
      <c r="M18" s="196">
        <v>44.042525589018517</v>
      </c>
      <c r="N18" s="201">
        <v>112.75762098868601</v>
      </c>
      <c r="O18" s="200">
        <v>67.859059765866306</v>
      </c>
      <c r="P18" s="196">
        <v>44.06743009397406</v>
      </c>
      <c r="Q18" s="201">
        <v>111.35834014758184</v>
      </c>
      <c r="R18" s="200">
        <v>64.524054787184099</v>
      </c>
      <c r="S18" s="196">
        <v>49.504554769060462</v>
      </c>
      <c r="T18" s="201">
        <v>113.55323196852859</v>
      </c>
      <c r="U18" s="200">
        <v>71.156899421746061</v>
      </c>
      <c r="V18" s="196">
        <v>42.672165857962028</v>
      </c>
      <c r="W18" s="201">
        <v>113.52053718596623</v>
      </c>
      <c r="X18" s="200">
        <v>68.829866429058796</v>
      </c>
      <c r="Y18" s="196">
        <v>44.971528702138123</v>
      </c>
      <c r="Z18" s="201">
        <v>113.21135991192989</v>
      </c>
      <c r="AA18" s="116">
        <f t="shared" si="0"/>
        <v>-6.1604008932439225E-2</v>
      </c>
      <c r="AB18" s="99">
        <f t="shared" si="1"/>
        <v>-6.5482857160763519E-3</v>
      </c>
      <c r="AC18" s="117">
        <f t="shared" si="2"/>
        <v>-3.587109108440234E-2</v>
      </c>
      <c r="AD18" s="116">
        <f t="shared" si="3"/>
        <v>-8.003114263388289E-3</v>
      </c>
      <c r="AE18" s="99">
        <f t="shared" si="4"/>
        <v>-8.6276748903063916E-2</v>
      </c>
      <c r="AF18" s="117">
        <f t="shared" si="5"/>
        <v>-3.8918154353169476E-2</v>
      </c>
      <c r="AG18" s="116">
        <f t="shared" si="6"/>
        <v>-4.0130208661475208E-3</v>
      </c>
      <c r="AH18" s="99">
        <f t="shared" si="7"/>
        <v>-3.2472704810006414E-2</v>
      </c>
      <c r="AI18" s="117">
        <f t="shared" si="8"/>
        <v>-2.0249821304505478E-2</v>
      </c>
      <c r="AJ18" s="116">
        <f t="shared" si="9"/>
        <v>-2.5790107303032106E-2</v>
      </c>
      <c r="AK18" s="99">
        <f t="shared" si="10"/>
        <v>5.6546495966047772E-4</v>
      </c>
      <c r="AL18" s="117">
        <f t="shared" si="11"/>
        <v>-1.2409634300856509E-2</v>
      </c>
      <c r="AM18" s="116">
        <f t="shared" si="12"/>
        <v>-4.9146053455337513E-2</v>
      </c>
      <c r="AN18" s="99">
        <f t="shared" si="13"/>
        <v>0.12338193226815597</v>
      </c>
      <c r="AO18" s="117">
        <f t="shared" si="14"/>
        <v>1.9710170051366438E-2</v>
      </c>
      <c r="AP18" s="116">
        <f t="shared" si="15"/>
        <v>0.1027964633722831</v>
      </c>
      <c r="AQ18" s="99">
        <f t="shared" si="16"/>
        <v>-0.13801535925273212</v>
      </c>
      <c r="AR18" s="117">
        <f t="shared" si="17"/>
        <v>-2.8792472037630912E-4</v>
      </c>
      <c r="AS18" s="116">
        <f t="shared" si="18"/>
        <v>-3.2702844159846922E-2</v>
      </c>
      <c r="AT18" s="99">
        <f t="shared" si="19"/>
        <v>5.3884371649419505E-2</v>
      </c>
      <c r="AU18" s="117">
        <f t="shared" si="20"/>
        <v>-2.7235360376234308E-3</v>
      </c>
    </row>
    <row r="19" spans="1:47" ht="15" customHeight="1" x14ac:dyDescent="0.2">
      <c r="B19" s="20" t="s">
        <v>75</v>
      </c>
      <c r="C19" s="200">
        <v>73.948275529781526</v>
      </c>
      <c r="D19" s="196">
        <v>50.91419447203463</v>
      </c>
      <c r="E19" s="201">
        <v>123.73739125050295</v>
      </c>
      <c r="F19" s="200">
        <v>69.92608707540721</v>
      </c>
      <c r="G19" s="196">
        <v>50.309491282641986</v>
      </c>
      <c r="H19" s="201">
        <v>119.59789048505581</v>
      </c>
      <c r="I19" s="200">
        <v>69.51144215481122</v>
      </c>
      <c r="J19" s="196">
        <v>46.041772731122158</v>
      </c>
      <c r="K19" s="201">
        <v>114.99835274281865</v>
      </c>
      <c r="L19" s="200">
        <v>69.102515229761863</v>
      </c>
      <c r="M19" s="196">
        <v>44.404004508777703</v>
      </c>
      <c r="N19" s="201">
        <v>112.57132019421957</v>
      </c>
      <c r="O19" s="200">
        <v>67.549974119853914</v>
      </c>
      <c r="P19" s="196">
        <v>44.27565354966125</v>
      </c>
      <c r="Q19" s="201">
        <v>111.21432491654555</v>
      </c>
      <c r="R19" s="200">
        <v>64.308860540774944</v>
      </c>
      <c r="S19" s="196">
        <v>49.63927774514822</v>
      </c>
      <c r="T19" s="201">
        <v>113.43128397365636</v>
      </c>
      <c r="U19" s="200">
        <v>70.78457217235119</v>
      </c>
      <c r="V19" s="196">
        <v>42.94454342661809</v>
      </c>
      <c r="W19" s="201">
        <v>113.30459075178581</v>
      </c>
      <c r="X19" s="200">
        <v>68.602981356727028</v>
      </c>
      <c r="Y19" s="196">
        <v>45.138793045326707</v>
      </c>
      <c r="Z19" s="201">
        <v>113.15521591044892</v>
      </c>
      <c r="AA19" s="116">
        <f t="shared" si="0"/>
        <v>-5.4391916857539746E-2</v>
      </c>
      <c r="AB19" s="99">
        <f t="shared" si="1"/>
        <v>-1.1876907720199448E-2</v>
      </c>
      <c r="AC19" s="117">
        <f t="shared" si="2"/>
        <v>-3.3453919818519751E-2</v>
      </c>
      <c r="AD19" s="116">
        <f t="shared" si="3"/>
        <v>-5.9297600929513195E-3</v>
      </c>
      <c r="AE19" s="99">
        <f t="shared" si="4"/>
        <v>-8.4829292499570497E-2</v>
      </c>
      <c r="AF19" s="117">
        <f t="shared" si="5"/>
        <v>-3.8458351761746945E-2</v>
      </c>
      <c r="AG19" s="116">
        <f t="shared" si="6"/>
        <v>-5.882872119652216E-3</v>
      </c>
      <c r="AH19" s="99">
        <f t="shared" si="7"/>
        <v>-3.5571354559017609E-2</v>
      </c>
      <c r="AI19" s="117">
        <f t="shared" si="8"/>
        <v>-2.1104933163928696E-2</v>
      </c>
      <c r="AJ19" s="116">
        <f t="shared" si="9"/>
        <v>-2.2467215625159853E-2</v>
      </c>
      <c r="AK19" s="99">
        <f t="shared" si="10"/>
        <v>-2.8905266661496398E-3</v>
      </c>
      <c r="AL19" s="117">
        <f t="shared" si="11"/>
        <v>-1.2054538183729147E-2</v>
      </c>
      <c r="AM19" s="116">
        <f t="shared" si="12"/>
        <v>-4.7980974401681697E-2</v>
      </c>
      <c r="AN19" s="99">
        <f t="shared" si="13"/>
        <v>0.12114161543591728</v>
      </c>
      <c r="AO19" s="117">
        <f t="shared" si="14"/>
        <v>1.9934114231906719E-2</v>
      </c>
      <c r="AP19" s="116">
        <f t="shared" si="15"/>
        <v>0.10069703579136391</v>
      </c>
      <c r="AQ19" s="99">
        <f t="shared" si="16"/>
        <v>-0.13486768185672238</v>
      </c>
      <c r="AR19" s="117">
        <f t="shared" si="17"/>
        <v>-1.1169160520123622E-3</v>
      </c>
      <c r="AS19" s="116">
        <f t="shared" si="18"/>
        <v>-3.0820145529908305E-2</v>
      </c>
      <c r="AT19" s="99">
        <f t="shared" si="19"/>
        <v>5.1094957441055744E-2</v>
      </c>
      <c r="AU19" s="117">
        <f t="shared" si="20"/>
        <v>-1.318347653398444E-3</v>
      </c>
    </row>
    <row r="20" spans="1:47" ht="15" customHeight="1" x14ac:dyDescent="0.2">
      <c r="B20" s="20" t="s">
        <v>68</v>
      </c>
      <c r="C20" s="200">
        <v>47.841696006431469</v>
      </c>
      <c r="D20" s="196">
        <v>65.343747666297631</v>
      </c>
      <c r="E20" s="201">
        <v>114.56621694200784</v>
      </c>
      <c r="F20" s="200">
        <v>58.978372408742025</v>
      </c>
      <c r="G20" s="196">
        <v>57.470470370643547</v>
      </c>
      <c r="H20" s="201">
        <v>116.62375551039516</v>
      </c>
      <c r="I20" s="200">
        <v>49.295753029560387</v>
      </c>
      <c r="J20" s="196">
        <v>52.218650122203435</v>
      </c>
      <c r="K20" s="201">
        <v>100.8486405675543</v>
      </c>
      <c r="L20" s="200">
        <v>53.660736864017309</v>
      </c>
      <c r="M20" s="196">
        <v>54.0664120517717</v>
      </c>
      <c r="N20" s="201">
        <v>107.41677445982765</v>
      </c>
      <c r="O20" s="200">
        <v>64.530071422247303</v>
      </c>
      <c r="P20" s="196">
        <v>50.441454224735814</v>
      </c>
      <c r="Q20" s="201">
        <v>115.38500846354387</v>
      </c>
      <c r="R20" s="200">
        <v>55.324428808207465</v>
      </c>
      <c r="S20" s="196">
        <v>55.301751711356268</v>
      </c>
      <c r="T20" s="201">
        <v>110.24355711073494</v>
      </c>
      <c r="U20" s="200">
        <v>64.85959860876784</v>
      </c>
      <c r="V20" s="196">
        <v>59.476157465401641</v>
      </c>
      <c r="W20" s="201">
        <v>124.20763358072806</v>
      </c>
      <c r="X20" s="200">
        <v>68.567133247435436</v>
      </c>
      <c r="Y20" s="196">
        <v>58.613305088873219</v>
      </c>
      <c r="Z20" s="201">
        <v>127.03188970335978</v>
      </c>
      <c r="AA20" s="116">
        <f t="shared" si="0"/>
        <v>0.23278180608006505</v>
      </c>
      <c r="AB20" s="99">
        <f t="shared" si="1"/>
        <v>-0.12049013986559098</v>
      </c>
      <c r="AC20" s="117">
        <f t="shared" si="2"/>
        <v>1.7959382995327733E-2</v>
      </c>
      <c r="AD20" s="116">
        <f t="shared" si="3"/>
        <v>-0.16417237342660951</v>
      </c>
      <c r="AE20" s="99">
        <f t="shared" si="4"/>
        <v>-9.1382934828436513E-2</v>
      </c>
      <c r="AF20" s="117">
        <f t="shared" si="5"/>
        <v>-0.13526502275460295</v>
      </c>
      <c r="AG20" s="116">
        <f t="shared" si="6"/>
        <v>8.8546853759175592E-2</v>
      </c>
      <c r="AH20" s="99">
        <f t="shared" si="7"/>
        <v>3.5385095655366072E-2</v>
      </c>
      <c r="AI20" s="117">
        <f t="shared" si="8"/>
        <v>6.5128630939488286E-2</v>
      </c>
      <c r="AJ20" s="116">
        <f t="shared" si="9"/>
        <v>0.20255656544139855</v>
      </c>
      <c r="AK20" s="99">
        <f t="shared" si="10"/>
        <v>-6.7046391455841015E-2</v>
      </c>
      <c r="AL20" s="117">
        <f t="shared" si="11"/>
        <v>7.4180536920667173E-2</v>
      </c>
      <c r="AM20" s="116">
        <f t="shared" si="12"/>
        <v>-0.14265663141457663</v>
      </c>
      <c r="AN20" s="99">
        <f t="shared" si="13"/>
        <v>9.6355221341676289E-2</v>
      </c>
      <c r="AO20" s="117">
        <f t="shared" si="14"/>
        <v>-4.4559093258925264E-2</v>
      </c>
      <c r="AP20" s="116">
        <f t="shared" si="15"/>
        <v>0.17235008125643447</v>
      </c>
      <c r="AQ20" s="99">
        <f t="shared" si="16"/>
        <v>7.5484150589540056E-2</v>
      </c>
      <c r="AR20" s="117">
        <f t="shared" si="17"/>
        <v>0.12666569218160117</v>
      </c>
      <c r="AS20" s="116">
        <f t="shared" si="18"/>
        <v>5.7162466592360461E-2</v>
      </c>
      <c r="AT20" s="99">
        <f t="shared" si="19"/>
        <v>-1.4507533998482702E-2</v>
      </c>
      <c r="AU20" s="117">
        <f t="shared" si="20"/>
        <v>2.2738184773451353E-2</v>
      </c>
    </row>
    <row r="21" spans="1:47" ht="15" customHeight="1" x14ac:dyDescent="0.2">
      <c r="B21" s="20" t="s">
        <v>61</v>
      </c>
      <c r="C21" s="200">
        <v>73.237482269527135</v>
      </c>
      <c r="D21" s="196">
        <v>35.371225959485471</v>
      </c>
      <c r="E21" s="201">
        <v>108.60122229018585</v>
      </c>
      <c r="F21" s="200">
        <v>63.214239401631112</v>
      </c>
      <c r="G21" s="196">
        <v>35.215609818261413</v>
      </c>
      <c r="H21" s="201">
        <v>96.26600142163727</v>
      </c>
      <c r="I21" s="200">
        <v>78.371538790349021</v>
      </c>
      <c r="J21" s="196">
        <v>33.303198289620376</v>
      </c>
      <c r="K21" s="201">
        <v>111.39833628663682</v>
      </c>
      <c r="L21" s="200">
        <v>94.088040471128238</v>
      </c>
      <c r="M21" s="196">
        <v>36.927918977476061</v>
      </c>
      <c r="N21" s="201">
        <v>131.70017942116868</v>
      </c>
      <c r="O21" s="200">
        <v>92.681094665957616</v>
      </c>
      <c r="P21" s="196">
        <v>35.272264887176775</v>
      </c>
      <c r="Q21" s="201">
        <v>128.3338465464152</v>
      </c>
      <c r="R21" s="200">
        <v>94.793169672804297</v>
      </c>
      <c r="S21" s="196">
        <v>34.75051002102316</v>
      </c>
      <c r="T21" s="201">
        <v>130.02923138326867</v>
      </c>
      <c r="U21" s="200">
        <v>84.567007575130646</v>
      </c>
      <c r="V21" s="196">
        <v>35.257278780223601</v>
      </c>
      <c r="W21" s="201">
        <v>118.9772576301644</v>
      </c>
      <c r="X21" s="200">
        <v>66.909797281291063</v>
      </c>
      <c r="Y21" s="196">
        <v>33.576191251995006</v>
      </c>
      <c r="Z21" s="201">
        <v>100.59339175873384</v>
      </c>
      <c r="AA21" s="116">
        <f t="shared" si="0"/>
        <v>-0.13685946809324612</v>
      </c>
      <c r="AB21" s="99">
        <f t="shared" si="1"/>
        <v>-4.3995122307126655E-3</v>
      </c>
      <c r="AC21" s="117">
        <f t="shared" si="2"/>
        <v>-0.11358270752780741</v>
      </c>
      <c r="AD21" s="116">
        <f t="shared" si="3"/>
        <v>0.23977666317261437</v>
      </c>
      <c r="AE21" s="99">
        <f t="shared" si="4"/>
        <v>-5.4305790486392058E-2</v>
      </c>
      <c r="AF21" s="117">
        <f t="shared" si="5"/>
        <v>0.15719293043783078</v>
      </c>
      <c r="AG21" s="116">
        <f t="shared" si="6"/>
        <v>0.20053838323657636</v>
      </c>
      <c r="AH21" s="99">
        <f t="shared" si="7"/>
        <v>0.10884001759631001</v>
      </c>
      <c r="AI21" s="117">
        <f t="shared" si="8"/>
        <v>0.1822454788040424</v>
      </c>
      <c r="AJ21" s="116">
        <f t="shared" si="9"/>
        <v>-1.4953503103323329E-2</v>
      </c>
      <c r="AK21" s="99">
        <f t="shared" si="10"/>
        <v>-4.483475202892262E-2</v>
      </c>
      <c r="AL21" s="117">
        <f t="shared" si="11"/>
        <v>-2.5560579260778149E-2</v>
      </c>
      <c r="AM21" s="116">
        <f t="shared" si="12"/>
        <v>2.2788628192826677E-2</v>
      </c>
      <c r="AN21" s="99">
        <f t="shared" si="13"/>
        <v>-1.4792213310444335E-2</v>
      </c>
      <c r="AO21" s="117">
        <f t="shared" si="14"/>
        <v>1.3210738105946751E-2</v>
      </c>
      <c r="AP21" s="116">
        <f t="shared" si="15"/>
        <v>-0.10787868084769281</v>
      </c>
      <c r="AQ21" s="99">
        <f t="shared" si="16"/>
        <v>1.4583059612473637E-2</v>
      </c>
      <c r="AR21" s="117">
        <f t="shared" si="17"/>
        <v>-8.4996070772178411E-2</v>
      </c>
      <c r="AS21" s="116">
        <f t="shared" si="18"/>
        <v>-0.20879549602311098</v>
      </c>
      <c r="AT21" s="99">
        <f t="shared" si="19"/>
        <v>-4.7680580759157931E-2</v>
      </c>
      <c r="AU21" s="117">
        <f t="shared" si="20"/>
        <v>-0.1545157977046</v>
      </c>
    </row>
    <row r="22" spans="1:47" ht="15" customHeight="1" x14ac:dyDescent="0.2">
      <c r="B22" s="20" t="s">
        <v>76</v>
      </c>
      <c r="C22" s="200">
        <v>103.27576723253145</v>
      </c>
      <c r="D22" s="196">
        <v>75.691097467382932</v>
      </c>
      <c r="E22" s="201">
        <v>179.17386247062663</v>
      </c>
      <c r="F22" s="200">
        <v>88.990573916321978</v>
      </c>
      <c r="G22" s="196">
        <v>66.610582238937866</v>
      </c>
      <c r="H22" s="201">
        <v>156.50684533140364</v>
      </c>
      <c r="I22" s="200">
        <v>87.855827936572766</v>
      </c>
      <c r="J22" s="196">
        <v>86.509293680297446</v>
      </c>
      <c r="K22" s="201">
        <v>178.72837015335327</v>
      </c>
      <c r="L22" s="200">
        <v>89.470304650804593</v>
      </c>
      <c r="M22" s="196">
        <v>70.735201796639913</v>
      </c>
      <c r="N22" s="201">
        <v>160.58640655925802</v>
      </c>
      <c r="O22" s="200">
        <v>85.688534858844264</v>
      </c>
      <c r="P22" s="196">
        <v>75.824316523273339</v>
      </c>
      <c r="Q22" s="201">
        <v>152.25205840224746</v>
      </c>
      <c r="R22" s="200">
        <v>80.049711458282459</v>
      </c>
      <c r="S22" s="196">
        <v>64.861359240372821</v>
      </c>
      <c r="T22" s="201">
        <v>143.63530391645961</v>
      </c>
      <c r="U22" s="200">
        <v>71.336860979322665</v>
      </c>
      <c r="V22" s="196">
        <v>56.411320523911655</v>
      </c>
      <c r="W22" s="201">
        <v>126.52885541625324</v>
      </c>
      <c r="X22" s="200">
        <v>54.654461286974922</v>
      </c>
      <c r="Y22" s="196">
        <v>59.281712074709432</v>
      </c>
      <c r="Z22" s="201">
        <v>111.92781550710828</v>
      </c>
      <c r="AA22" s="116">
        <f t="shared" si="0"/>
        <v>-0.13832086363537266</v>
      </c>
      <c r="AB22" s="99">
        <f t="shared" si="1"/>
        <v>-0.11996807461218373</v>
      </c>
      <c r="AC22" s="117">
        <f t="shared" si="2"/>
        <v>-0.12650850311908057</v>
      </c>
      <c r="AD22" s="116">
        <f t="shared" si="3"/>
        <v>-1.2751305332812213E-2</v>
      </c>
      <c r="AE22" s="99">
        <f t="shared" si="4"/>
        <v>0.29873198480657615</v>
      </c>
      <c r="AF22" s="117">
        <f t="shared" si="5"/>
        <v>0.14198436352669108</v>
      </c>
      <c r="AG22" s="116">
        <f t="shared" si="6"/>
        <v>1.8376432755233818E-2</v>
      </c>
      <c r="AH22" s="99">
        <f t="shared" si="7"/>
        <v>-0.18233985289432664</v>
      </c>
      <c r="AI22" s="117">
        <f t="shared" si="8"/>
        <v>-0.10150578544709499</v>
      </c>
      <c r="AJ22" s="116">
        <f t="shared" si="9"/>
        <v>-4.2268435395635184E-2</v>
      </c>
      <c r="AK22" s="99">
        <f t="shared" si="10"/>
        <v>7.1945998560439151E-2</v>
      </c>
      <c r="AL22" s="117">
        <f t="shared" si="11"/>
        <v>-5.1899462324260348E-2</v>
      </c>
      <c r="AM22" s="116">
        <f t="shared" si="12"/>
        <v>-6.5806042895361738E-2</v>
      </c>
      <c r="AN22" s="99">
        <f t="shared" si="13"/>
        <v>-0.14458366109420284</v>
      </c>
      <c r="AO22" s="117">
        <f t="shared" si="14"/>
        <v>-5.6595323414429854E-2</v>
      </c>
      <c r="AP22" s="116">
        <f t="shared" si="15"/>
        <v>-0.10884299668588382</v>
      </c>
      <c r="AQ22" s="99">
        <f t="shared" si="16"/>
        <v>-0.1302784711178463</v>
      </c>
      <c r="AR22" s="117">
        <f t="shared" si="17"/>
        <v>-0.11909640620216688</v>
      </c>
      <c r="AS22" s="116">
        <f t="shared" si="18"/>
        <v>-0.2338538514777545</v>
      </c>
      <c r="AT22" s="99">
        <f t="shared" si="19"/>
        <v>5.0883254001846456E-2</v>
      </c>
      <c r="AU22" s="117">
        <f t="shared" si="20"/>
        <v>-0.11539691765258298</v>
      </c>
    </row>
    <row r="23" spans="1:47" ht="6" customHeight="1" x14ac:dyDescent="0.2">
      <c r="B23" s="21"/>
      <c r="C23" s="25"/>
      <c r="D23" s="25"/>
      <c r="E23" s="25"/>
      <c r="F23" s="114"/>
      <c r="G23" s="25"/>
      <c r="H23" s="25"/>
      <c r="I23" s="25"/>
      <c r="J23" s="25"/>
      <c r="K23" s="25"/>
      <c r="L23" s="25"/>
      <c r="M23" s="25"/>
      <c r="N23" s="25"/>
      <c r="O23" s="25"/>
      <c r="P23" s="25"/>
      <c r="Q23" s="25"/>
      <c r="R23" s="25"/>
      <c r="S23" s="25"/>
      <c r="T23" s="25"/>
      <c r="U23" s="25"/>
      <c r="V23" s="25"/>
      <c r="W23" s="25"/>
      <c r="X23" s="25"/>
      <c r="Y23" s="25"/>
      <c r="Z23" s="25"/>
      <c r="AA23" s="27"/>
      <c r="AB23" s="27"/>
      <c r="AC23" s="27"/>
      <c r="AD23" s="27"/>
      <c r="AE23" s="27"/>
      <c r="AF23" s="27"/>
      <c r="AG23" s="27"/>
      <c r="AH23" s="27"/>
      <c r="AI23" s="27"/>
      <c r="AJ23" s="27"/>
      <c r="AK23" s="27"/>
      <c r="AL23" s="27"/>
      <c r="AM23" s="27"/>
      <c r="AN23" s="27"/>
      <c r="AO23" s="27"/>
      <c r="AP23" s="27"/>
      <c r="AQ23" s="27"/>
      <c r="AR23" s="27"/>
      <c r="AS23" s="27"/>
      <c r="AT23" s="27"/>
      <c r="AU23" s="27"/>
    </row>
    <row r="24" spans="1:47" ht="15" customHeight="1" x14ac:dyDescent="0.2">
      <c r="B24" s="311" t="s">
        <v>59</v>
      </c>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row>
    <row r="25" spans="1:47" x14ac:dyDescent="0.2">
      <c r="B25" s="48"/>
      <c r="C25" s="48"/>
      <c r="D25" s="48"/>
      <c r="E25" s="48"/>
      <c r="F25" s="48"/>
      <c r="G25" s="48"/>
      <c r="H25" s="48"/>
      <c r="I25" s="48"/>
      <c r="J25" s="48"/>
      <c r="K25" s="48"/>
      <c r="L25" s="48"/>
      <c r="M25" s="4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row>
    <row r="26" spans="1:47" x14ac:dyDescent="0.2">
      <c r="A26" s="94"/>
      <c r="B26" s="48"/>
      <c r="C26" s="48"/>
      <c r="D26" s="48"/>
      <c r="E26" s="48"/>
      <c r="F26" s="48"/>
      <c r="G26" s="48"/>
      <c r="H26" s="48"/>
      <c r="I26" s="48"/>
      <c r="J26" s="48"/>
      <c r="K26" s="48"/>
      <c r="L26" s="48"/>
      <c r="M26" s="48"/>
      <c r="N26" s="97"/>
      <c r="O26" s="28"/>
      <c r="P26" s="28"/>
      <c r="Q26" s="97"/>
      <c r="R26" s="28"/>
      <c r="S26" s="28"/>
      <c r="T26" s="97"/>
      <c r="U26" s="28"/>
      <c r="V26" s="28"/>
      <c r="W26" s="97"/>
      <c r="X26" s="28"/>
      <c r="Y26" s="28"/>
      <c r="Z26" s="97"/>
      <c r="AA26" s="28"/>
      <c r="AB26" s="28"/>
      <c r="AC26" s="28"/>
      <c r="AD26" s="28"/>
      <c r="AE26" s="28"/>
      <c r="AF26" s="28"/>
      <c r="AG26" s="28"/>
      <c r="AH26" s="28"/>
      <c r="AI26" s="28"/>
      <c r="AJ26" s="28"/>
      <c r="AK26" s="28"/>
      <c r="AL26" s="28"/>
      <c r="AM26" s="28"/>
      <c r="AN26" s="28"/>
      <c r="AO26" s="28"/>
      <c r="AP26" s="28"/>
      <c r="AQ26" s="28"/>
      <c r="AR26" s="28"/>
      <c r="AS26" s="28"/>
      <c r="AT26" s="28"/>
      <c r="AU26" s="28"/>
    </row>
    <row r="27" spans="1:47" s="202" customFormat="1" x14ac:dyDescent="0.2">
      <c r="B27" s="44"/>
      <c r="C27" s="44"/>
      <c r="D27" s="44"/>
      <c r="E27" s="44"/>
      <c r="F27" s="44"/>
      <c r="G27" s="44"/>
      <c r="H27" s="44"/>
      <c r="I27" s="44"/>
      <c r="J27" s="44"/>
      <c r="K27" s="44"/>
      <c r="L27" s="44"/>
      <c r="M27" s="44"/>
    </row>
    <row r="28" spans="1:47" s="202" customFormat="1" x14ac:dyDescent="0.2">
      <c r="B28" s="44"/>
      <c r="C28" s="44"/>
      <c r="D28" s="44"/>
      <c r="E28" s="44"/>
      <c r="F28" s="44"/>
      <c r="G28" s="44"/>
      <c r="H28" s="44"/>
      <c r="I28" s="44"/>
      <c r="J28" s="44"/>
      <c r="K28" s="44"/>
      <c r="L28" s="44"/>
      <c r="M28" s="44"/>
    </row>
    <row r="29" spans="1:47" s="202" customFormat="1" x14ac:dyDescent="0.2">
      <c r="B29" s="44"/>
      <c r="C29" s="44"/>
      <c r="D29" s="44"/>
      <c r="E29" s="44"/>
      <c r="F29" s="44"/>
      <c r="G29" s="44"/>
      <c r="H29" s="44"/>
      <c r="I29" s="44"/>
      <c r="J29" s="44"/>
      <c r="K29" s="44"/>
      <c r="L29" s="44"/>
      <c r="M29" s="44"/>
    </row>
    <row r="30" spans="1:47" s="202" customFormat="1" x14ac:dyDescent="0.2">
      <c r="B30" s="44"/>
      <c r="C30" s="44"/>
      <c r="D30" s="44"/>
      <c r="E30" s="44"/>
      <c r="F30" s="44"/>
      <c r="G30" s="44"/>
      <c r="H30" s="44"/>
      <c r="I30" s="44"/>
      <c r="J30" s="44"/>
      <c r="K30" s="44"/>
      <c r="L30" s="44"/>
      <c r="M30" s="44"/>
    </row>
    <row r="31" spans="1:47" s="202" customFormat="1" x14ac:dyDescent="0.2">
      <c r="A31" s="10"/>
      <c r="B31" s="10"/>
      <c r="C31" s="10"/>
      <c r="D31" s="10"/>
      <c r="E31" s="10"/>
      <c r="F31" s="10"/>
      <c r="G31" s="10"/>
      <c r="H31" s="10"/>
      <c r="I31" s="10"/>
      <c r="J31" s="10"/>
      <c r="K31" s="10"/>
      <c r="L31" s="10"/>
      <c r="M31" s="10"/>
    </row>
    <row r="32" spans="1:47" s="202" customFormat="1" ht="12.75" customHeight="1" x14ac:dyDescent="0.2">
      <c r="A32" s="10"/>
      <c r="B32" s="120"/>
      <c r="C32" s="203">
        <v>2014</v>
      </c>
      <c r="D32" s="120"/>
      <c r="E32" s="120"/>
      <c r="F32" s="203">
        <v>2015</v>
      </c>
      <c r="G32" s="120"/>
      <c r="H32" s="120"/>
      <c r="I32" s="120" t="s">
        <v>610</v>
      </c>
      <c r="J32" s="120"/>
      <c r="K32" s="10"/>
      <c r="L32" s="10"/>
      <c r="M32" s="10"/>
    </row>
    <row r="33" spans="1:13" s="202" customFormat="1" x14ac:dyDescent="0.2">
      <c r="A33" s="10"/>
      <c r="B33" s="120"/>
      <c r="C33" s="120" t="s">
        <v>389</v>
      </c>
      <c r="D33" s="120" t="s">
        <v>390</v>
      </c>
      <c r="E33" s="120" t="s">
        <v>391</v>
      </c>
      <c r="F33" s="120" t="s">
        <v>389</v>
      </c>
      <c r="G33" s="120" t="s">
        <v>390</v>
      </c>
      <c r="H33" s="120" t="s">
        <v>391</v>
      </c>
      <c r="I33" s="120" t="s">
        <v>389</v>
      </c>
      <c r="J33" s="120" t="s">
        <v>390</v>
      </c>
      <c r="K33" s="120" t="s">
        <v>390</v>
      </c>
      <c r="L33" s="10"/>
      <c r="M33" s="10"/>
    </row>
    <row r="34" spans="1:13" s="202" customFormat="1" x14ac:dyDescent="0.2">
      <c r="A34" s="10"/>
      <c r="B34" s="120" t="s">
        <v>72</v>
      </c>
      <c r="C34" s="204">
        <v>112.79493586968904</v>
      </c>
      <c r="D34" s="204">
        <v>46.559221705681736</v>
      </c>
      <c r="E34" s="120">
        <v>160.1988132499124</v>
      </c>
      <c r="F34" s="204">
        <v>102.32218585542108</v>
      </c>
      <c r="G34" s="204">
        <v>40.70408361632439</v>
      </c>
      <c r="H34" s="120">
        <v>143.29811508581955</v>
      </c>
      <c r="I34" s="205">
        <f t="shared" ref="I34:I49" si="21">F34/C34-1</f>
        <v>-9.2847696871489305E-2</v>
      </c>
      <c r="J34" s="205">
        <f t="shared" ref="J34:J49" si="22">G34/D34-1</f>
        <v>-0.12575678619307396</v>
      </c>
      <c r="K34" s="205">
        <f t="shared" ref="K34:K49" si="23">H34/E34-1</f>
        <v>-0.10549827318463045</v>
      </c>
      <c r="L34" s="10"/>
      <c r="M34" s="10"/>
    </row>
    <row r="35" spans="1:13" s="202" customFormat="1" x14ac:dyDescent="0.2">
      <c r="A35" s="10"/>
      <c r="B35" s="120" t="s">
        <v>68</v>
      </c>
      <c r="C35" s="204">
        <v>64.85959860876784</v>
      </c>
      <c r="D35" s="204">
        <v>59.476157465401641</v>
      </c>
      <c r="E35" s="120">
        <v>124.20763358072806</v>
      </c>
      <c r="F35" s="204">
        <v>68.567133247435436</v>
      </c>
      <c r="G35" s="204">
        <v>58.613305088873219</v>
      </c>
      <c r="H35" s="120">
        <v>127.03188970335978</v>
      </c>
      <c r="I35" s="205">
        <f t="shared" si="21"/>
        <v>5.7162466592360461E-2</v>
      </c>
      <c r="J35" s="205">
        <f t="shared" si="22"/>
        <v>-1.4507533998482702E-2</v>
      </c>
      <c r="K35" s="205">
        <f t="shared" si="23"/>
        <v>2.2738184773451353E-2</v>
      </c>
      <c r="L35" s="10"/>
      <c r="M35" s="10"/>
    </row>
    <row r="36" spans="1:13" s="202" customFormat="1" x14ac:dyDescent="0.2">
      <c r="A36" s="10"/>
      <c r="B36" s="120" t="s">
        <v>65</v>
      </c>
      <c r="C36" s="204">
        <v>73.947695084058239</v>
      </c>
      <c r="D36" s="204">
        <v>37.309091672968648</v>
      </c>
      <c r="E36" s="120">
        <v>111.2439481127879</v>
      </c>
      <c r="F36" s="204">
        <v>89.171624155155385</v>
      </c>
      <c r="G36" s="204">
        <v>37.451745603901955</v>
      </c>
      <c r="H36" s="120">
        <v>126.91732226163673</v>
      </c>
      <c r="I36" s="205">
        <f t="shared" si="21"/>
        <v>0.20587428795166263</v>
      </c>
      <c r="J36" s="205">
        <f t="shared" si="22"/>
        <v>3.8235701952686885E-3</v>
      </c>
      <c r="K36" s="205">
        <f t="shared" si="23"/>
        <v>0.1408919263900803</v>
      </c>
      <c r="L36" s="10"/>
      <c r="M36" s="10"/>
    </row>
    <row r="37" spans="1:13" s="202" customFormat="1" x14ac:dyDescent="0.2">
      <c r="A37" s="10"/>
      <c r="B37" s="120" t="s">
        <v>63</v>
      </c>
      <c r="C37" s="204">
        <v>86.118704639516565</v>
      </c>
      <c r="D37" s="204">
        <v>39.020792758439086</v>
      </c>
      <c r="E37" s="120">
        <v>124.67274189516098</v>
      </c>
      <c r="F37" s="204">
        <v>85.502258377854773</v>
      </c>
      <c r="G37" s="204">
        <v>39.610130037805533</v>
      </c>
      <c r="H37" s="120">
        <v>125.08600929927793</v>
      </c>
      <c r="I37" s="205">
        <f t="shared" si="21"/>
        <v>-7.1580995585357465E-3</v>
      </c>
      <c r="J37" s="205">
        <f t="shared" si="22"/>
        <v>1.51031600771101E-2</v>
      </c>
      <c r="K37" s="205">
        <f t="shared" si="23"/>
        <v>3.3148176404467211E-3</v>
      </c>
      <c r="L37" s="10"/>
      <c r="M37" s="10"/>
    </row>
    <row r="38" spans="1:13" s="202" customFormat="1" x14ac:dyDescent="0.2">
      <c r="A38" s="10"/>
      <c r="B38" s="120" t="s">
        <v>64</v>
      </c>
      <c r="C38" s="204">
        <v>77.768220363511517</v>
      </c>
      <c r="D38" s="204">
        <v>38.395202912517398</v>
      </c>
      <c r="E38" s="120">
        <v>115.58140558339525</v>
      </c>
      <c r="F38" s="204">
        <v>82.659060760886646</v>
      </c>
      <c r="G38" s="204">
        <v>40.026475746945685</v>
      </c>
      <c r="H38" s="120">
        <v>121.79249857535258</v>
      </c>
      <c r="I38" s="205">
        <f t="shared" si="21"/>
        <v>6.2889961664467808E-2</v>
      </c>
      <c r="J38" s="205">
        <f t="shared" si="22"/>
        <v>4.2486370970485687E-2</v>
      </c>
      <c r="K38" s="205">
        <f t="shared" si="23"/>
        <v>5.3737821932575924E-2</v>
      </c>
      <c r="L38" s="10"/>
      <c r="M38" s="10"/>
    </row>
    <row r="39" spans="1:13" s="202" customFormat="1" x14ac:dyDescent="0.2">
      <c r="A39" s="10"/>
      <c r="B39" s="120" t="s">
        <v>73</v>
      </c>
      <c r="C39" s="204">
        <v>76.802471794084951</v>
      </c>
      <c r="D39" s="204">
        <v>36.852960526315769</v>
      </c>
      <c r="E39" s="120">
        <v>113.91681549785245</v>
      </c>
      <c r="F39" s="204">
        <v>82.501015603082266</v>
      </c>
      <c r="G39" s="204">
        <v>39.081847629249886</v>
      </c>
      <c r="H39" s="120">
        <v>120.68954255487151</v>
      </c>
      <c r="I39" s="205">
        <f t="shared" si="21"/>
        <v>7.4197401149739939E-2</v>
      </c>
      <c r="J39" s="205">
        <f t="shared" si="22"/>
        <v>6.0480544062193387E-2</v>
      </c>
      <c r="K39" s="205">
        <f t="shared" si="23"/>
        <v>5.9453268838494999E-2</v>
      </c>
      <c r="L39" s="10"/>
      <c r="M39" s="10"/>
    </row>
    <row r="40" spans="1:13" s="202" customFormat="1" x14ac:dyDescent="0.2">
      <c r="A40" s="10"/>
      <c r="B40" s="120" t="s">
        <v>67</v>
      </c>
      <c r="C40" s="204">
        <v>81.445322123653668</v>
      </c>
      <c r="D40" s="204">
        <v>36.856133590237647</v>
      </c>
      <c r="E40" s="120">
        <v>118.13179637379521</v>
      </c>
      <c r="F40" s="204">
        <v>84.18503923292937</v>
      </c>
      <c r="G40" s="204">
        <v>35.784178990522648</v>
      </c>
      <c r="H40" s="120">
        <v>119.89152732914361</v>
      </c>
      <c r="I40" s="205">
        <f t="shared" si="21"/>
        <v>3.3638728877714463E-2</v>
      </c>
      <c r="J40" s="205">
        <f t="shared" si="22"/>
        <v>-2.9084835963339772E-2</v>
      </c>
      <c r="K40" s="205">
        <f t="shared" si="23"/>
        <v>1.4896336205539651E-2</v>
      </c>
      <c r="L40" s="10"/>
      <c r="M40" s="10"/>
    </row>
    <row r="41" spans="1:13" s="202" customFormat="1" x14ac:dyDescent="0.2">
      <c r="A41" s="10"/>
      <c r="B41" s="120" t="s">
        <v>66</v>
      </c>
      <c r="C41" s="204">
        <v>69.937904710488255</v>
      </c>
      <c r="D41" s="204">
        <v>37.559917722763174</v>
      </c>
      <c r="E41" s="120">
        <v>107.69475260295849</v>
      </c>
      <c r="F41" s="204">
        <v>78.652075961596296</v>
      </c>
      <c r="G41" s="204">
        <v>40.085214643371877</v>
      </c>
      <c r="H41" s="120">
        <v>118.73774423891365</v>
      </c>
      <c r="I41" s="205">
        <f t="shared" si="21"/>
        <v>0.12459868918265182</v>
      </c>
      <c r="J41" s="205">
        <f t="shared" si="22"/>
        <v>6.723382461187466E-2</v>
      </c>
      <c r="K41" s="205">
        <f t="shared" si="23"/>
        <v>0.10253973725783738</v>
      </c>
      <c r="L41" s="10"/>
      <c r="M41" s="10"/>
    </row>
    <row r="42" spans="1:13" s="202" customFormat="1" x14ac:dyDescent="0.2">
      <c r="A42" s="10"/>
      <c r="B42" s="120" t="s">
        <v>70</v>
      </c>
      <c r="C42" s="204">
        <v>74.0115832011723</v>
      </c>
      <c r="D42" s="204">
        <v>39.047745910403684</v>
      </c>
      <c r="E42" s="120">
        <v>112.79287541925224</v>
      </c>
      <c r="F42" s="204">
        <v>76.380484610325709</v>
      </c>
      <c r="G42" s="204">
        <v>39.805978530376997</v>
      </c>
      <c r="H42" s="120">
        <v>116.05498752962366</v>
      </c>
      <c r="I42" s="205">
        <f t="shared" si="21"/>
        <v>3.2007171130422396E-2</v>
      </c>
      <c r="J42" s="205">
        <f t="shared" si="22"/>
        <v>1.9418089374815706E-2</v>
      </c>
      <c r="K42" s="205">
        <f t="shared" si="23"/>
        <v>2.8921260303419905E-2</v>
      </c>
      <c r="L42" s="10"/>
      <c r="M42" s="10"/>
    </row>
    <row r="43" spans="1:13" s="202" customFormat="1" x14ac:dyDescent="0.2">
      <c r="A43" s="10"/>
      <c r="B43" s="120" t="s">
        <v>74</v>
      </c>
      <c r="C43" s="204">
        <v>71.156899421746061</v>
      </c>
      <c r="D43" s="204">
        <v>42.672165857962028</v>
      </c>
      <c r="E43" s="120">
        <v>113.52053718596623</v>
      </c>
      <c r="F43" s="204">
        <v>68.829866429058796</v>
      </c>
      <c r="G43" s="204">
        <v>44.971528702138123</v>
      </c>
      <c r="H43" s="120">
        <v>113.21135991192989</v>
      </c>
      <c r="I43" s="205">
        <f t="shared" si="21"/>
        <v>-3.2702844159846922E-2</v>
      </c>
      <c r="J43" s="205">
        <f t="shared" si="22"/>
        <v>5.3884371649419505E-2</v>
      </c>
      <c r="K43" s="205">
        <f t="shared" si="23"/>
        <v>-2.7235360376234308E-3</v>
      </c>
      <c r="L43" s="10"/>
      <c r="M43" s="10"/>
    </row>
    <row r="44" spans="1:13" s="202" customFormat="1" x14ac:dyDescent="0.2">
      <c r="A44" s="10"/>
      <c r="B44" s="120" t="s">
        <v>75</v>
      </c>
      <c r="C44" s="204">
        <v>70.78457217235119</v>
      </c>
      <c r="D44" s="204">
        <v>42.94454342661809</v>
      </c>
      <c r="E44" s="120">
        <v>113.30459075178581</v>
      </c>
      <c r="F44" s="204">
        <v>68.602981356727028</v>
      </c>
      <c r="G44" s="204">
        <v>45.138793045326707</v>
      </c>
      <c r="H44" s="120">
        <v>113.15521591044892</v>
      </c>
      <c r="I44" s="205">
        <f t="shared" si="21"/>
        <v>-3.0820145529908305E-2</v>
      </c>
      <c r="J44" s="205">
        <f t="shared" si="22"/>
        <v>5.1094957441055744E-2</v>
      </c>
      <c r="K44" s="205">
        <f t="shared" si="23"/>
        <v>-1.318347653398444E-3</v>
      </c>
      <c r="L44" s="10"/>
      <c r="M44" s="10"/>
    </row>
    <row r="45" spans="1:13" s="202" customFormat="1" x14ac:dyDescent="0.2">
      <c r="A45" s="10"/>
      <c r="B45" s="120" t="s">
        <v>62</v>
      </c>
      <c r="C45" s="204">
        <v>71.476400025915652</v>
      </c>
      <c r="D45" s="204">
        <v>48.543248804442364</v>
      </c>
      <c r="E45" s="120">
        <v>119.45319795659623</v>
      </c>
      <c r="F45" s="204">
        <v>70.12486719940965</v>
      </c>
      <c r="G45" s="204">
        <v>43.298134326232926</v>
      </c>
      <c r="H45" s="120">
        <v>112.21655918629297</v>
      </c>
      <c r="I45" s="205">
        <f t="shared" si="21"/>
        <v>-1.8908798232926793E-2</v>
      </c>
      <c r="J45" s="205">
        <f t="shared" si="22"/>
        <v>-0.10805033876779668</v>
      </c>
      <c r="K45" s="205">
        <f t="shared" si="23"/>
        <v>-6.0581373241532788E-2</v>
      </c>
      <c r="L45" s="10"/>
      <c r="M45" s="10"/>
    </row>
    <row r="46" spans="1:13" s="202" customFormat="1" x14ac:dyDescent="0.2">
      <c r="A46" s="10"/>
      <c r="B46" s="120" t="s">
        <v>76</v>
      </c>
      <c r="C46" s="204">
        <v>71.336860979322665</v>
      </c>
      <c r="D46" s="204">
        <v>56.411320523911655</v>
      </c>
      <c r="E46" s="120">
        <v>126.52885541625324</v>
      </c>
      <c r="F46" s="204">
        <v>54.654461286974922</v>
      </c>
      <c r="G46" s="204">
        <v>59.281712074709432</v>
      </c>
      <c r="H46" s="120">
        <v>111.92781550710828</v>
      </c>
      <c r="I46" s="205">
        <f t="shared" si="21"/>
        <v>-0.2338538514777545</v>
      </c>
      <c r="J46" s="205">
        <f t="shared" si="22"/>
        <v>5.0883254001846456E-2</v>
      </c>
      <c r="K46" s="205">
        <f t="shared" si="23"/>
        <v>-0.11539691765258298</v>
      </c>
      <c r="L46" s="10"/>
      <c r="M46" s="10"/>
    </row>
    <row r="47" spans="1:13" s="202" customFormat="1" x14ac:dyDescent="0.2">
      <c r="A47" s="10"/>
      <c r="B47" s="120" t="s">
        <v>71</v>
      </c>
      <c r="C47" s="204">
        <v>67.116728382879487</v>
      </c>
      <c r="D47" s="204">
        <v>37.454060193072138</v>
      </c>
      <c r="E47" s="120">
        <v>104.31696563080357</v>
      </c>
      <c r="F47" s="204">
        <v>73.422102558007992</v>
      </c>
      <c r="G47" s="204">
        <v>37.214225027309155</v>
      </c>
      <c r="H47" s="120">
        <v>110.93913688872216</v>
      </c>
      <c r="I47" s="205">
        <f t="shared" si="21"/>
        <v>9.3946387540798426E-2</v>
      </c>
      <c r="J47" s="205">
        <f t="shared" si="22"/>
        <v>-6.4034490393473087E-3</v>
      </c>
      <c r="K47" s="205">
        <f t="shared" si="23"/>
        <v>6.3481248882905961E-2</v>
      </c>
      <c r="L47" s="10"/>
      <c r="M47" s="10"/>
    </row>
    <row r="48" spans="1:13" s="202" customFormat="1" x14ac:dyDescent="0.2">
      <c r="A48" s="10"/>
      <c r="B48" s="120" t="s">
        <v>69</v>
      </c>
      <c r="C48" s="204">
        <v>74.863171832908691</v>
      </c>
      <c r="D48" s="204">
        <v>31.045610854246444</v>
      </c>
      <c r="E48" s="120">
        <v>105.92859077721884</v>
      </c>
      <c r="F48" s="204">
        <v>72.316451409157395</v>
      </c>
      <c r="G48" s="204">
        <v>32.123509845408933</v>
      </c>
      <c r="H48" s="120">
        <v>104.90723429527442</v>
      </c>
      <c r="I48" s="205">
        <f t="shared" si="21"/>
        <v>-3.4018334534842598E-2</v>
      </c>
      <c r="J48" s="205">
        <f t="shared" si="22"/>
        <v>3.47198512608764E-2</v>
      </c>
      <c r="K48" s="205">
        <f t="shared" si="23"/>
        <v>-9.6419340090387884E-3</v>
      </c>
      <c r="L48" s="10"/>
      <c r="M48" s="10"/>
    </row>
    <row r="49" spans="1:13" s="202" customFormat="1" x14ac:dyDescent="0.2">
      <c r="A49" s="10"/>
      <c r="B49" s="120" t="s">
        <v>61</v>
      </c>
      <c r="C49" s="204">
        <v>84.567007575130646</v>
      </c>
      <c r="D49" s="204">
        <v>35.257278780223601</v>
      </c>
      <c r="E49" s="120">
        <v>118.9772576301644</v>
      </c>
      <c r="F49" s="204">
        <v>66.909797281291063</v>
      </c>
      <c r="G49" s="204">
        <v>33.576191251995006</v>
      </c>
      <c r="H49" s="120">
        <v>100.59339175873384</v>
      </c>
      <c r="I49" s="205">
        <f t="shared" si="21"/>
        <v>-0.20879549602311098</v>
      </c>
      <c r="J49" s="205">
        <f t="shared" si="22"/>
        <v>-4.7680580759157931E-2</v>
      </c>
      <c r="K49" s="205">
        <f t="shared" si="23"/>
        <v>-0.1545157977046</v>
      </c>
      <c r="L49" s="10"/>
      <c r="M49" s="10"/>
    </row>
    <row r="50" spans="1:13" s="202" customFormat="1" x14ac:dyDescent="0.2">
      <c r="A50" s="10"/>
      <c r="B50" s="120"/>
      <c r="C50" s="120"/>
      <c r="D50" s="120"/>
      <c r="E50" s="120"/>
      <c r="F50" s="120"/>
      <c r="G50" s="120"/>
      <c r="H50" s="120"/>
      <c r="I50" s="120"/>
      <c r="J50" s="120"/>
      <c r="K50" s="10"/>
      <c r="L50" s="10"/>
      <c r="M50" s="10"/>
    </row>
    <row r="51" spans="1:13" s="202" customFormat="1" x14ac:dyDescent="0.2">
      <c r="A51" s="10"/>
      <c r="B51" s="10"/>
      <c r="C51" s="10"/>
      <c r="D51" s="10"/>
      <c r="E51" s="10"/>
      <c r="F51" s="10"/>
      <c r="G51" s="10"/>
      <c r="H51" s="10"/>
      <c r="I51" s="10"/>
      <c r="J51" s="10"/>
      <c r="K51" s="10"/>
      <c r="L51" s="10"/>
      <c r="M51" s="10"/>
    </row>
    <row r="52" spans="1:13" s="202" customFormat="1" x14ac:dyDescent="0.2">
      <c r="A52" s="10"/>
      <c r="B52" s="10"/>
      <c r="C52" s="10"/>
      <c r="D52" s="10"/>
      <c r="E52" s="10"/>
      <c r="F52" s="10"/>
      <c r="G52" s="10"/>
      <c r="H52" s="10"/>
      <c r="I52" s="10"/>
      <c r="J52" s="10"/>
      <c r="K52" s="10"/>
      <c r="L52" s="10"/>
      <c r="M52" s="10"/>
    </row>
    <row r="53" spans="1:13" s="202" customFormat="1" x14ac:dyDescent="0.2">
      <c r="B53" s="44"/>
      <c r="C53" s="44"/>
      <c r="D53" s="44"/>
      <c r="E53" s="44"/>
      <c r="F53" s="44"/>
      <c r="G53" s="44"/>
      <c r="H53" s="44"/>
      <c r="I53" s="44"/>
      <c r="J53" s="44"/>
      <c r="K53" s="44"/>
      <c r="L53" s="44"/>
      <c r="M53" s="44"/>
    </row>
    <row r="54" spans="1:13" s="202" customFormat="1" x14ac:dyDescent="0.2">
      <c r="B54" s="44"/>
      <c r="C54" s="44"/>
      <c r="D54" s="44"/>
      <c r="E54" s="44"/>
      <c r="F54" s="44"/>
      <c r="G54" s="44"/>
      <c r="H54" s="44"/>
      <c r="I54" s="44"/>
      <c r="J54" s="44"/>
      <c r="K54" s="44"/>
      <c r="L54" s="44"/>
      <c r="M54" s="44"/>
    </row>
    <row r="55" spans="1:13" s="202" customFormat="1" x14ac:dyDescent="0.2">
      <c r="B55" s="44"/>
      <c r="C55" s="44"/>
      <c r="D55" s="44"/>
      <c r="E55" s="44"/>
      <c r="F55" s="44"/>
      <c r="G55" s="44"/>
      <c r="H55" s="44"/>
      <c r="I55" s="44"/>
      <c r="J55" s="44"/>
      <c r="K55" s="44"/>
      <c r="L55" s="44"/>
      <c r="M55" s="44"/>
    </row>
    <row r="56" spans="1:13" s="202" customFormat="1" x14ac:dyDescent="0.2">
      <c r="B56" s="44"/>
      <c r="C56" s="44"/>
      <c r="D56" s="44"/>
      <c r="E56" s="44"/>
      <c r="F56" s="44"/>
      <c r="G56" s="44"/>
      <c r="H56" s="44"/>
      <c r="I56" s="44"/>
      <c r="J56" s="44"/>
      <c r="K56" s="44"/>
      <c r="L56" s="44"/>
      <c r="M56" s="44"/>
    </row>
    <row r="57" spans="1:13" s="202" customFormat="1" x14ac:dyDescent="0.2">
      <c r="B57" s="44"/>
      <c r="C57" s="44"/>
      <c r="D57" s="44"/>
      <c r="E57" s="44"/>
      <c r="F57" s="44"/>
      <c r="G57" s="44"/>
      <c r="H57" s="44"/>
      <c r="I57" s="44"/>
      <c r="J57" s="44"/>
      <c r="K57" s="44"/>
      <c r="L57" s="44"/>
      <c r="M57" s="44"/>
    </row>
    <row r="58" spans="1:13" s="202" customFormat="1" x14ac:dyDescent="0.2">
      <c r="B58" s="44"/>
      <c r="C58" s="44"/>
      <c r="D58" s="44"/>
      <c r="E58" s="44"/>
      <c r="F58" s="44"/>
      <c r="G58" s="44"/>
      <c r="H58" s="44"/>
      <c r="I58" s="44"/>
      <c r="J58" s="44"/>
      <c r="K58" s="44"/>
      <c r="L58" s="44"/>
      <c r="M58" s="44"/>
    </row>
    <row r="59" spans="1:13" s="202" customFormat="1" x14ac:dyDescent="0.2"/>
    <row r="60" spans="1:13" s="202" customFormat="1" x14ac:dyDescent="0.2"/>
    <row r="61" spans="1:13" s="202" customFormat="1" x14ac:dyDescent="0.2"/>
    <row r="62" spans="1:13" s="202" customFormat="1" x14ac:dyDescent="0.2"/>
    <row r="63" spans="1:13" s="202" customFormat="1" x14ac:dyDescent="0.2"/>
    <row r="64" spans="1:13" s="202" customFormat="1" x14ac:dyDescent="0.2"/>
    <row r="65" s="202" customFormat="1" x14ac:dyDescent="0.2"/>
    <row r="66" s="202" customFormat="1" x14ac:dyDescent="0.2"/>
  </sheetData>
  <sortState ref="B34:K49">
    <sortCondition descending="1" ref="H34:H49"/>
  </sortState>
  <mergeCells count="17">
    <mergeCell ref="B24:AU24"/>
    <mergeCell ref="AD5:AF5"/>
    <mergeCell ref="AG5:AI5"/>
    <mergeCell ref="AJ5:AL5"/>
    <mergeCell ref="AM5:AO5"/>
    <mergeCell ref="AP5:AR5"/>
    <mergeCell ref="AS5:AU5"/>
    <mergeCell ref="B3:AU3"/>
    <mergeCell ref="C5:E5"/>
    <mergeCell ref="F5:H5"/>
    <mergeCell ref="I5:K5"/>
    <mergeCell ref="L5:N5"/>
    <mergeCell ref="O5:Q5"/>
    <mergeCell ref="R5:T5"/>
    <mergeCell ref="U5:W5"/>
    <mergeCell ref="X5:Z5"/>
    <mergeCell ref="AA5:AC5"/>
  </mergeCells>
  <conditionalFormatting sqref="B7:AU22">
    <cfRule type="expression" dxfId="16" priority="1">
      <formula>$B7="Todos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52" fitToWidth="2" orientation="landscape" cellComments="atEnd" r:id="rId1"/>
  <headerFooter scaleWithDoc="0" alignWithMargins="0">
    <oddHeader>&amp;L&amp;G
&amp;"Arial,Negrita"&amp;14&amp;K00-049Evolución del gasto turístico según mercados
Gasto medio por turista y día (€)&amp;C&amp;K01+022Encuesta de Turismo Receptivo</oddHeader>
    <oddFooter>&amp;L&amp;K01+034Fuente: Encuesta al Turismo Receptivo Cabildo Tenerife. Elaboración: Turismo de Tenerife&amp;R&amp;K01+033&amp;P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2A6CED84-7DBF-4B0D-921C-A5364AADC925}">
            <xm:f>$B7='[Plantilla Análisis de las Encuestas periodos 2016.xlsm]Edad (c)'!#REF!</xm:f>
            <x14:dxf>
              <font>
                <color theme="6"/>
              </font>
            </x14:dxf>
          </x14:cfRule>
          <xm:sqref>B7:AU22</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pageSetUpPr fitToPage="1"/>
  </sheetPr>
  <dimension ref="A1:N89"/>
  <sheetViews>
    <sheetView showGridLines="0" zoomScaleNormal="100" workbookViewId="0"/>
  </sheetViews>
  <sheetFormatPr baseColWidth="10" defaultColWidth="9.42578125" defaultRowHeight="12.75" x14ac:dyDescent="0.2"/>
  <cols>
    <col min="1" max="1" width="16.28515625" customWidth="1"/>
    <col min="2" max="2" width="1.7109375" customWidth="1"/>
    <col min="3" max="3" width="31" customWidth="1"/>
    <col min="4" max="11" width="11" customWidth="1"/>
    <col min="12" max="12" width="13.7109375" customWidth="1"/>
    <col min="13" max="16" width="11" customWidth="1"/>
    <col min="20" max="20" width="11.85546875" customWidth="1"/>
  </cols>
  <sheetData>
    <row r="1" spans="1:8" x14ac:dyDescent="0.2">
      <c r="A1" s="10"/>
      <c r="B1" s="10"/>
    </row>
    <row r="2" spans="1:8" ht="77.25" customHeight="1" x14ac:dyDescent="0.2"/>
    <row r="3" spans="1:8" ht="33" customHeight="1" thickBot="1" x14ac:dyDescent="0.4">
      <c r="C3" s="50" t="s">
        <v>653</v>
      </c>
      <c r="D3" s="51"/>
      <c r="E3" s="51"/>
      <c r="F3" s="51"/>
      <c r="G3" s="51"/>
      <c r="H3" s="51"/>
    </row>
    <row r="4" spans="1:8" s="11" customFormat="1" ht="6" customHeight="1" x14ac:dyDescent="0.2">
      <c r="C4" s="41"/>
      <c r="D4" s="41"/>
      <c r="E4" s="41"/>
      <c r="F4" s="42"/>
      <c r="G4" s="43"/>
      <c r="H4" s="43"/>
    </row>
    <row r="5" spans="1:8" ht="53.25" customHeight="1" x14ac:dyDescent="0.2">
      <c r="C5" s="100"/>
      <c r="D5" s="206" t="s">
        <v>654</v>
      </c>
      <c r="E5" s="206" t="s">
        <v>602</v>
      </c>
      <c r="F5" s="206" t="s">
        <v>603</v>
      </c>
      <c r="G5" s="207" t="s">
        <v>609</v>
      </c>
      <c r="H5" s="207" t="s">
        <v>610</v>
      </c>
    </row>
    <row r="6" spans="1:8" x14ac:dyDescent="0.2">
      <c r="C6" s="20" t="s">
        <v>394</v>
      </c>
      <c r="D6" s="98">
        <v>120.6698189307688</v>
      </c>
      <c r="E6" s="98">
        <v>127.0395856910678</v>
      </c>
      <c r="F6" s="98">
        <v>133.13268202872709</v>
      </c>
      <c r="G6" s="99">
        <f t="shared" ref="G6:G20" si="0">IFERROR(E6/D6-1,"-")</f>
        <v>5.2786743335990982E-2</v>
      </c>
      <c r="H6" s="99">
        <f t="shared" ref="H6:H20" si="1">IFERROR(F6/E6-1,"-")</f>
        <v>4.7962186782286587E-2</v>
      </c>
    </row>
    <row r="7" spans="1:8" ht="15" customHeight="1" x14ac:dyDescent="0.2">
      <c r="C7" s="20" t="s">
        <v>404</v>
      </c>
      <c r="D7" s="98">
        <v>64.635104751466898</v>
      </c>
      <c r="E7" s="98">
        <v>60.266071896292239</v>
      </c>
      <c r="F7" s="98">
        <v>64.962857726959356</v>
      </c>
      <c r="G7" s="99">
        <f t="shared" si="0"/>
        <v>-6.7595355062459395E-2</v>
      </c>
      <c r="H7" s="99">
        <f t="shared" si="1"/>
        <v>7.7934162338462842E-2</v>
      </c>
    </row>
    <row r="8" spans="1:8" ht="15" customHeight="1" x14ac:dyDescent="0.2">
      <c r="C8" s="20" t="s">
        <v>400</v>
      </c>
      <c r="D8" s="98">
        <v>42.339871555284752</v>
      </c>
      <c r="E8" s="98">
        <v>41.89386633246729</v>
      </c>
      <c r="F8" s="98">
        <v>45.201399377734838</v>
      </c>
      <c r="G8" s="99">
        <f t="shared" si="0"/>
        <v>-1.0533929519249918E-2</v>
      </c>
      <c r="H8" s="99">
        <f t="shared" si="1"/>
        <v>7.8950293558946338E-2</v>
      </c>
    </row>
    <row r="9" spans="1:8" ht="15" customHeight="1" x14ac:dyDescent="0.2">
      <c r="B9" s="194" t="s">
        <v>396</v>
      </c>
      <c r="C9" s="20" t="s">
        <v>402</v>
      </c>
      <c r="D9" s="98">
        <v>25.666838890737047</v>
      </c>
      <c r="E9" s="98">
        <v>25.053403594510183</v>
      </c>
      <c r="F9" s="98">
        <v>30.646328606240779</v>
      </c>
      <c r="G9" s="99">
        <f t="shared" si="0"/>
        <v>-2.3899916107247954E-2</v>
      </c>
      <c r="H9" s="99">
        <f t="shared" si="1"/>
        <v>0.22324012745941402</v>
      </c>
    </row>
    <row r="10" spans="1:8" ht="15" customHeight="1" x14ac:dyDescent="0.2">
      <c r="C10" s="20" t="s">
        <v>401</v>
      </c>
      <c r="D10" s="98">
        <v>25.160010769665156</v>
      </c>
      <c r="E10" s="98">
        <v>24.585391796177348</v>
      </c>
      <c r="F10" s="98">
        <v>24.694584287030018</v>
      </c>
      <c r="G10" s="99">
        <f t="shared" si="0"/>
        <v>-2.2838582175036759E-2</v>
      </c>
      <c r="H10" s="99">
        <f t="shared" si="1"/>
        <v>4.4413565485521556E-3</v>
      </c>
    </row>
    <row r="11" spans="1:8" ht="15" customHeight="1" x14ac:dyDescent="0.2">
      <c r="C11" s="20" t="s">
        <v>194</v>
      </c>
      <c r="D11" s="98">
        <v>23.064317087349174</v>
      </c>
      <c r="E11" s="98">
        <v>20.530958587496251</v>
      </c>
      <c r="F11" s="98">
        <v>21.39576068917567</v>
      </c>
      <c r="G11" s="99">
        <f t="shared" si="0"/>
        <v>-0.10983886885783734</v>
      </c>
      <c r="H11" s="99">
        <f t="shared" si="1"/>
        <v>4.2121856999219665E-2</v>
      </c>
    </row>
    <row r="12" spans="1:8" ht="15" customHeight="1" x14ac:dyDescent="0.2">
      <c r="C12" s="20" t="s">
        <v>403</v>
      </c>
      <c r="D12" s="98">
        <v>18.610137176102175</v>
      </c>
      <c r="E12" s="98">
        <v>17.487413328918429</v>
      </c>
      <c r="F12" s="98">
        <v>16.770629112767285</v>
      </c>
      <c r="G12" s="99">
        <f t="shared" si="0"/>
        <v>-6.0328617492700132E-2</v>
      </c>
      <c r="H12" s="99">
        <f t="shared" si="1"/>
        <v>-4.0988578623335825E-2</v>
      </c>
    </row>
    <row r="13" spans="1:8" ht="15" customHeight="1" x14ac:dyDescent="0.2">
      <c r="A13" s="194"/>
      <c r="B13" s="194" t="s">
        <v>396</v>
      </c>
      <c r="C13" s="20" t="s">
        <v>397</v>
      </c>
      <c r="D13" s="98">
        <v>12.770492515585506</v>
      </c>
      <c r="E13" s="98">
        <v>13.000232877296041</v>
      </c>
      <c r="F13" s="98">
        <v>12.26633240236003</v>
      </c>
      <c r="G13" s="99">
        <f t="shared" si="0"/>
        <v>1.7989937461703409E-2</v>
      </c>
      <c r="H13" s="99">
        <f t="shared" si="1"/>
        <v>-5.6452871411074024E-2</v>
      </c>
    </row>
    <row r="14" spans="1:8" ht="15" customHeight="1" x14ac:dyDescent="0.2">
      <c r="A14" s="194"/>
      <c r="C14" s="20" t="s">
        <v>395</v>
      </c>
      <c r="D14" s="98">
        <v>10.194238535243308</v>
      </c>
      <c r="E14" s="98">
        <v>10.583229206824024</v>
      </c>
      <c r="F14" s="98">
        <v>10.791225266503377</v>
      </c>
      <c r="G14" s="99">
        <f t="shared" si="0"/>
        <v>3.815789381775847E-2</v>
      </c>
      <c r="H14" s="99">
        <f t="shared" si="1"/>
        <v>1.9653364357377523E-2</v>
      </c>
    </row>
    <row r="15" spans="1:8" ht="15" customHeight="1" x14ac:dyDescent="0.2">
      <c r="A15" s="20"/>
      <c r="C15" s="20" t="s">
        <v>406</v>
      </c>
      <c r="D15" s="98">
        <v>6.3717758811823257</v>
      </c>
      <c r="E15" s="98">
        <v>5.4921249995285235</v>
      </c>
      <c r="F15" s="98">
        <v>6.5388350016617736</v>
      </c>
      <c r="G15" s="99">
        <f t="shared" si="0"/>
        <v>-0.13805427216165311</v>
      </c>
      <c r="H15" s="99">
        <f t="shared" si="1"/>
        <v>0.19058379083198318</v>
      </c>
    </row>
    <row r="16" spans="1:8" ht="15" customHeight="1" x14ac:dyDescent="0.2">
      <c r="C16" s="20" t="s">
        <v>399</v>
      </c>
      <c r="D16" s="98">
        <v>7.007781071615538</v>
      </c>
      <c r="E16" s="98">
        <v>6.9354144142509204</v>
      </c>
      <c r="F16" s="98">
        <v>5.7791875203767473</v>
      </c>
      <c r="G16" s="99">
        <f t="shared" si="0"/>
        <v>-1.0326615033356745E-2</v>
      </c>
      <c r="H16" s="99">
        <f t="shared" si="1"/>
        <v>-0.16671345428160034</v>
      </c>
    </row>
    <row r="17" spans="3:14" ht="15" customHeight="1" x14ac:dyDescent="0.2">
      <c r="C17" s="20" t="s">
        <v>393</v>
      </c>
      <c r="D17" s="98">
        <v>4.0531623698160342</v>
      </c>
      <c r="E17" s="98">
        <v>4.4954390527199539</v>
      </c>
      <c r="F17" s="98">
        <v>4.8548901050158353</v>
      </c>
      <c r="G17" s="99">
        <f t="shared" si="0"/>
        <v>0.10911891568854015</v>
      </c>
      <c r="H17" s="99">
        <f t="shared" si="1"/>
        <v>7.995905362756428E-2</v>
      </c>
    </row>
    <row r="18" spans="3:14" ht="15" customHeight="1" x14ac:dyDescent="0.2">
      <c r="C18" s="20" t="s">
        <v>164</v>
      </c>
      <c r="D18" s="98">
        <v>2.9421945427155918</v>
      </c>
      <c r="E18" s="98">
        <v>3.325319657087944</v>
      </c>
      <c r="F18" s="98">
        <v>3.7279566777228164</v>
      </c>
      <c r="G18" s="99">
        <f t="shared" si="0"/>
        <v>0.13021746482431262</v>
      </c>
      <c r="H18" s="99">
        <f t="shared" si="1"/>
        <v>0.12108220025604122</v>
      </c>
    </row>
    <row r="19" spans="3:14" ht="15" customHeight="1" x14ac:dyDescent="0.2">
      <c r="C19" s="20" t="s">
        <v>405</v>
      </c>
      <c r="D19" s="98">
        <v>3.9880087017201649</v>
      </c>
      <c r="E19" s="98">
        <v>3.6084416033524285</v>
      </c>
      <c r="F19" s="98">
        <v>3.2197797357807341</v>
      </c>
      <c r="G19" s="99">
        <f t="shared" si="0"/>
        <v>-9.5177098837326057E-2</v>
      </c>
      <c r="H19" s="99">
        <f t="shared" si="1"/>
        <v>-0.10770906399333369</v>
      </c>
    </row>
    <row r="20" spans="3:14" ht="15" customHeight="1" x14ac:dyDescent="0.2">
      <c r="C20" s="20" t="s">
        <v>398</v>
      </c>
      <c r="D20" s="98">
        <v>0.91271029508822676</v>
      </c>
      <c r="E20" s="98">
        <v>0.92911079982798017</v>
      </c>
      <c r="F20" s="98">
        <v>0.94549126460615962</v>
      </c>
      <c r="G20" s="99">
        <f t="shared" si="0"/>
        <v>1.7969014733385968E-2</v>
      </c>
      <c r="H20" s="99">
        <f t="shared" si="1"/>
        <v>1.7630259793785852E-2</v>
      </c>
    </row>
    <row r="21" spans="3:14" ht="15" customHeight="1" x14ac:dyDescent="0.2">
      <c r="C21" s="20" t="s">
        <v>407</v>
      </c>
      <c r="D21" s="98">
        <v>2.5320902459399472</v>
      </c>
      <c r="E21" s="98">
        <v>2.1998988007863463</v>
      </c>
      <c r="F21" s="98">
        <v>2.7468886455888617</v>
      </c>
      <c r="G21" s="99">
        <f>IFERROR(E21/D21-1,"-")</f>
        <v>-0.13119257723386823</v>
      </c>
      <c r="H21" s="99">
        <f>IFERROR(F21/E21-1,"-")</f>
        <v>0.24864318513515071</v>
      </c>
    </row>
    <row r="22" spans="3:14" ht="15" customHeight="1" x14ac:dyDescent="0.2">
      <c r="C22" s="137" t="s">
        <v>391</v>
      </c>
      <c r="D22" s="78">
        <v>370.91855332028052</v>
      </c>
      <c r="E22" s="78">
        <v>367.42590263860603</v>
      </c>
      <c r="F22" s="78">
        <v>387.67482844824917</v>
      </c>
      <c r="G22" s="79">
        <f>IFERROR(E22/D22-1,"-")</f>
        <v>-9.4162199502020316E-3</v>
      </c>
      <c r="H22" s="79">
        <f>IFERROR(F22/E22-1,"-")</f>
        <v>5.5110229475464179E-2</v>
      </c>
    </row>
    <row r="23" spans="3:14" ht="6" customHeight="1" x14ac:dyDescent="0.2">
      <c r="C23" s="21"/>
      <c r="D23" s="21"/>
      <c r="E23" s="21"/>
      <c r="F23" s="208"/>
      <c r="G23" s="209"/>
      <c r="H23" s="209"/>
    </row>
    <row r="24" spans="3:14" ht="38.25" customHeight="1" x14ac:dyDescent="0.2">
      <c r="C24" s="311" t="s">
        <v>408</v>
      </c>
      <c r="D24" s="311"/>
      <c r="E24" s="311"/>
      <c r="F24" s="311"/>
      <c r="G24" s="311"/>
      <c r="H24" s="311"/>
    </row>
    <row r="25" spans="3:14" ht="34.5" customHeight="1" x14ac:dyDescent="0.2">
      <c r="C25" s="28"/>
      <c r="D25" s="28"/>
      <c r="E25" s="28"/>
      <c r="F25" s="28"/>
      <c r="G25" s="28"/>
      <c r="H25" s="28"/>
    </row>
    <row r="26" spans="3:14" ht="21.75" customHeight="1" thickBot="1" x14ac:dyDescent="0.4">
      <c r="C26" s="50" t="s">
        <v>653</v>
      </c>
      <c r="D26" s="51"/>
      <c r="E26" s="51"/>
      <c r="F26" s="51"/>
      <c r="G26" s="51"/>
      <c r="H26" s="51"/>
      <c r="I26" s="51"/>
      <c r="J26" s="51"/>
      <c r="K26" s="51"/>
      <c r="L26" s="51"/>
      <c r="M26" s="51"/>
      <c r="N26" s="51"/>
    </row>
    <row r="27" spans="3:14" ht="6" customHeight="1" x14ac:dyDescent="0.2">
      <c r="C27" s="41"/>
      <c r="D27" s="42"/>
      <c r="E27" s="42"/>
      <c r="F27" s="42"/>
      <c r="G27" s="42"/>
      <c r="H27" s="42"/>
      <c r="I27" s="42"/>
      <c r="J27" s="43"/>
      <c r="K27" s="43"/>
      <c r="L27" s="43"/>
      <c r="M27" s="43"/>
      <c r="N27" s="43"/>
    </row>
    <row r="28" spans="3:14" ht="25.5" customHeight="1" x14ac:dyDescent="0.2">
      <c r="C28" s="100"/>
      <c r="D28" s="210">
        <v>2007</v>
      </c>
      <c r="E28" s="210">
        <v>2008</v>
      </c>
      <c r="F28" s="210">
        <v>2009</v>
      </c>
      <c r="G28" s="210">
        <v>2010</v>
      </c>
      <c r="H28" s="210">
        <v>2011</v>
      </c>
      <c r="I28" s="210">
        <v>2012</v>
      </c>
      <c r="J28" s="207" t="s">
        <v>409</v>
      </c>
      <c r="K28" s="207" t="s">
        <v>410</v>
      </c>
      <c r="L28" s="207" t="s">
        <v>411</v>
      </c>
      <c r="M28" s="207" t="s">
        <v>412</v>
      </c>
      <c r="N28" s="207" t="s">
        <v>413</v>
      </c>
    </row>
    <row r="29" spans="3:14" s="11" customFormat="1" ht="15" customHeight="1" x14ac:dyDescent="0.2">
      <c r="C29" s="20" t="s">
        <v>394</v>
      </c>
      <c r="D29" s="98">
        <v>111.158840796685</v>
      </c>
      <c r="E29" s="98">
        <v>110.50488743682094</v>
      </c>
      <c r="F29" s="98">
        <v>106.64920229498232</v>
      </c>
      <c r="G29" s="98">
        <v>105.91553394429451</v>
      </c>
      <c r="H29" s="98">
        <v>111.49163175330187</v>
      </c>
      <c r="I29" s="98">
        <v>113.02390098046727</v>
      </c>
      <c r="J29" s="99">
        <f t="shared" ref="J29:J45" si="2">IFERROR(E29/D29-1,"-")</f>
        <v>-5.8830530723164021E-3</v>
      </c>
      <c r="K29" s="99">
        <f t="shared" ref="K29:K45" si="3">IFERROR(F29/E29-1,"-")</f>
        <v>-3.4891534947203429E-2</v>
      </c>
      <c r="L29" s="99">
        <f t="shared" ref="L29:N45" si="4">IFERROR(G29/F29-1,"-")</f>
        <v>-6.8792671196784561E-3</v>
      </c>
      <c r="M29" s="99">
        <f t="shared" si="4"/>
        <v>5.2646647770666632E-2</v>
      </c>
      <c r="N29" s="99">
        <f t="shared" si="4"/>
        <v>1.3743356367371673E-2</v>
      </c>
    </row>
    <row r="30" spans="3:14" ht="15" customHeight="1" x14ac:dyDescent="0.2">
      <c r="C30" s="20" t="s">
        <v>404</v>
      </c>
      <c r="D30" s="98">
        <v>73.635720525149694</v>
      </c>
      <c r="E30" s="98">
        <v>70.39547530314573</v>
      </c>
      <c r="F30" s="98">
        <v>62.762028300195041</v>
      </c>
      <c r="G30" s="98">
        <v>65.371663336612684</v>
      </c>
      <c r="H30" s="98">
        <v>65.780658419221794</v>
      </c>
      <c r="I30" s="98">
        <v>66.229319082741995</v>
      </c>
      <c r="J30" s="99">
        <f t="shared" si="2"/>
        <v>-4.4003714486602785E-2</v>
      </c>
      <c r="K30" s="99">
        <f t="shared" si="3"/>
        <v>-0.10843661428633866</v>
      </c>
      <c r="L30" s="99">
        <f t="shared" si="4"/>
        <v>4.1579839069820768E-2</v>
      </c>
      <c r="M30" s="99">
        <f t="shared" si="4"/>
        <v>6.2564582532205204E-3</v>
      </c>
      <c r="N30" s="99">
        <f t="shared" si="4"/>
        <v>6.8205559856344689E-3</v>
      </c>
    </row>
    <row r="31" spans="3:14" x14ac:dyDescent="0.2">
      <c r="C31" s="20" t="s">
        <v>400</v>
      </c>
      <c r="D31" s="98">
        <v>50.246789024851502</v>
      </c>
      <c r="E31" s="98">
        <v>47.089341623422484</v>
      </c>
      <c r="F31" s="98">
        <v>45.154065331216671</v>
      </c>
      <c r="G31" s="98">
        <v>42.918961354431346</v>
      </c>
      <c r="H31" s="98">
        <v>33.685546306300452</v>
      </c>
      <c r="I31" s="98">
        <v>36.58725807439312</v>
      </c>
      <c r="J31" s="99">
        <f t="shared" si="2"/>
        <v>-6.2838789556629804E-2</v>
      </c>
      <c r="K31" s="99">
        <f t="shared" si="3"/>
        <v>-4.109796878627836E-2</v>
      </c>
      <c r="L31" s="99">
        <f t="shared" si="4"/>
        <v>-4.9499507085137617E-2</v>
      </c>
      <c r="M31" s="99">
        <f t="shared" si="4"/>
        <v>-0.21513603211130716</v>
      </c>
      <c r="N31" s="99">
        <f t="shared" si="4"/>
        <v>8.6141152104454388E-2</v>
      </c>
    </row>
    <row r="32" spans="3:14" ht="15" customHeight="1" x14ac:dyDescent="0.2">
      <c r="C32" s="20" t="s">
        <v>402</v>
      </c>
      <c r="D32" s="98">
        <v>11.473846250323801</v>
      </c>
      <c r="E32" s="98">
        <v>13.093067725966309</v>
      </c>
      <c r="F32" s="98">
        <v>15.81329030034259</v>
      </c>
      <c r="G32" s="98">
        <v>16.8625940054194</v>
      </c>
      <c r="H32" s="98">
        <v>12.694191267169122</v>
      </c>
      <c r="I32" s="98">
        <v>13.541408775210067</v>
      </c>
      <c r="J32" s="99">
        <f t="shared" si="2"/>
        <v>0.14112281447006603</v>
      </c>
      <c r="K32" s="99">
        <f t="shared" si="3"/>
        <v>0.2077605211635396</v>
      </c>
      <c r="L32" s="99">
        <f t="shared" si="4"/>
        <v>6.6355811165629275E-2</v>
      </c>
      <c r="M32" s="99">
        <f t="shared" si="4"/>
        <v>-0.24719819126942222</v>
      </c>
      <c r="N32" s="99">
        <f t="shared" si="4"/>
        <v>6.674056583912491E-2</v>
      </c>
    </row>
    <row r="33" spans="1:14" ht="15" customHeight="1" x14ac:dyDescent="0.2">
      <c r="C33" s="20" t="s">
        <v>401</v>
      </c>
      <c r="D33" s="98">
        <v>27.924778521968602</v>
      </c>
      <c r="E33" s="98">
        <v>28.143811648762</v>
      </c>
      <c r="F33" s="98">
        <v>23.831379022425992</v>
      </c>
      <c r="G33" s="98">
        <v>24.831373257426705</v>
      </c>
      <c r="H33" s="98">
        <v>24.471709853795016</v>
      </c>
      <c r="I33" s="98">
        <v>24.203453014619033</v>
      </c>
      <c r="J33" s="99">
        <f t="shared" si="2"/>
        <v>7.8436835809130301E-3</v>
      </c>
      <c r="K33" s="99">
        <f t="shared" si="3"/>
        <v>-0.15322844965549309</v>
      </c>
      <c r="L33" s="99">
        <f t="shared" si="4"/>
        <v>4.1961240852226522E-2</v>
      </c>
      <c r="M33" s="99">
        <f t="shared" si="4"/>
        <v>-1.4484233308527106E-2</v>
      </c>
      <c r="N33" s="99">
        <f t="shared" si="4"/>
        <v>-1.0961916465121124E-2</v>
      </c>
    </row>
    <row r="34" spans="1:14" ht="15" customHeight="1" x14ac:dyDescent="0.2">
      <c r="C34" s="20" t="s">
        <v>194</v>
      </c>
      <c r="D34" s="98">
        <v>19.556528694952998</v>
      </c>
      <c r="E34" s="98">
        <v>20.396411753618594</v>
      </c>
      <c r="F34" s="98">
        <v>20.219376394978681</v>
      </c>
      <c r="G34" s="98">
        <v>20.974235553728594</v>
      </c>
      <c r="H34" s="98">
        <v>19.766924755873735</v>
      </c>
      <c r="I34" s="98">
        <v>19.524269120153594</v>
      </c>
      <c r="J34" s="99">
        <f t="shared" si="2"/>
        <v>4.2946428364986078E-2</v>
      </c>
      <c r="K34" s="99">
        <f t="shared" si="3"/>
        <v>-8.6797305711630024E-3</v>
      </c>
      <c r="L34" s="99">
        <f t="shared" si="4"/>
        <v>3.7333454009856437E-2</v>
      </c>
      <c r="M34" s="99">
        <f t="shared" si="4"/>
        <v>-5.7561611471471985E-2</v>
      </c>
      <c r="N34" s="99">
        <f t="shared" si="4"/>
        <v>-1.2275841524010178E-2</v>
      </c>
    </row>
    <row r="35" spans="1:14" ht="15" customHeight="1" x14ac:dyDescent="0.2">
      <c r="C35" s="20" t="s">
        <v>403</v>
      </c>
      <c r="D35" s="98">
        <v>14.905876835747501</v>
      </c>
      <c r="E35" s="98">
        <v>14.540267812433424</v>
      </c>
      <c r="F35" s="98">
        <v>14.443084958534099</v>
      </c>
      <c r="G35" s="98">
        <v>14.510366733675948</v>
      </c>
      <c r="H35" s="98">
        <v>17.324534830962719</v>
      </c>
      <c r="I35" s="98">
        <v>17.604779635351903</v>
      </c>
      <c r="J35" s="99">
        <f t="shared" si="2"/>
        <v>-2.4527844107585017E-2</v>
      </c>
      <c r="K35" s="99">
        <f t="shared" si="3"/>
        <v>-6.6837045337103662E-3</v>
      </c>
      <c r="L35" s="99">
        <f t="shared" si="4"/>
        <v>4.6584074894673311E-3</v>
      </c>
      <c r="M35" s="99">
        <f t="shared" si="4"/>
        <v>0.19394190022472646</v>
      </c>
      <c r="N35" s="99">
        <f t="shared" si="4"/>
        <v>1.6176180608804991E-2</v>
      </c>
    </row>
    <row r="36" spans="1:14" ht="15" customHeight="1" x14ac:dyDescent="0.2">
      <c r="C36" s="20" t="s">
        <v>397</v>
      </c>
      <c r="D36" s="98">
        <v>30.917472594387402</v>
      </c>
      <c r="E36" s="98">
        <v>29.53707811558667</v>
      </c>
      <c r="F36" s="98">
        <v>29.184573885219965</v>
      </c>
      <c r="G36" s="98">
        <v>29.380448000696223</v>
      </c>
      <c r="H36" s="98">
        <v>26.867733833341905</v>
      </c>
      <c r="I36" s="98">
        <v>27.175939009122025</v>
      </c>
      <c r="J36" s="99">
        <f t="shared" si="2"/>
        <v>-4.4647714155371165E-2</v>
      </c>
      <c r="K36" s="99">
        <f t="shared" si="3"/>
        <v>-1.1934295903855419E-2</v>
      </c>
      <c r="L36" s="99">
        <f t="shared" si="4"/>
        <v>6.7115633158330024E-3</v>
      </c>
      <c r="M36" s="99">
        <f t="shared" si="4"/>
        <v>-8.552334420818819E-2</v>
      </c>
      <c r="N36" s="99">
        <f t="shared" si="4"/>
        <v>1.1471201020967658E-2</v>
      </c>
    </row>
    <row r="37" spans="1:14" ht="15" customHeight="1" x14ac:dyDescent="0.2">
      <c r="C37" s="20" t="s">
        <v>395</v>
      </c>
      <c r="D37" s="98">
        <v>11.558713018814</v>
      </c>
      <c r="E37" s="98">
        <v>10.301729735791728</v>
      </c>
      <c r="F37" s="98">
        <v>9.7934740008258654</v>
      </c>
      <c r="G37" s="98">
        <v>9.1651254683613548</v>
      </c>
      <c r="H37" s="98">
        <v>9.6365065503893153</v>
      </c>
      <c r="I37" s="98">
        <v>9.4728395794819065</v>
      </c>
      <c r="J37" s="99">
        <f t="shared" si="2"/>
        <v>-0.10874768505596544</v>
      </c>
      <c r="K37" s="99">
        <f t="shared" si="3"/>
        <v>-4.9336931564027409E-2</v>
      </c>
      <c r="L37" s="99">
        <f t="shared" si="4"/>
        <v>-6.4159922455660046E-2</v>
      </c>
      <c r="M37" s="99">
        <f t="shared" si="4"/>
        <v>5.1432038072495523E-2</v>
      </c>
      <c r="N37" s="99">
        <f t="shared" si="4"/>
        <v>-1.6984056416253557E-2</v>
      </c>
    </row>
    <row r="38" spans="1:14" ht="15" customHeight="1" x14ac:dyDescent="0.2">
      <c r="C38" s="20" t="s">
        <v>399</v>
      </c>
      <c r="D38" s="98">
        <v>12.266775166398901</v>
      </c>
      <c r="E38" s="98">
        <v>10.967378259977421</v>
      </c>
      <c r="F38" s="98">
        <v>10.499456308064547</v>
      </c>
      <c r="G38" s="98">
        <v>8.5462702921332578</v>
      </c>
      <c r="H38" s="98">
        <v>9.1402735294070361</v>
      </c>
      <c r="I38" s="98">
        <v>6.4450582506508693</v>
      </c>
      <c r="J38" s="99">
        <f t="shared" si="2"/>
        <v>-0.10592815868842065</v>
      </c>
      <c r="K38" s="99">
        <f t="shared" si="3"/>
        <v>-4.2664886796184742E-2</v>
      </c>
      <c r="L38" s="99">
        <f t="shared" si="4"/>
        <v>-0.18602734833336676</v>
      </c>
      <c r="M38" s="99">
        <f t="shared" si="4"/>
        <v>6.950438225907174E-2</v>
      </c>
      <c r="N38" s="99">
        <f t="shared" si="4"/>
        <v>-0.29487249698653339</v>
      </c>
    </row>
    <row r="39" spans="1:14" ht="15" customHeight="1" x14ac:dyDescent="0.2">
      <c r="C39" s="20" t="s">
        <v>406</v>
      </c>
      <c r="D39" s="98">
        <v>5.7457419261931904</v>
      </c>
      <c r="E39" s="98">
        <v>5.6637693514429559</v>
      </c>
      <c r="F39" s="98">
        <v>4.701807586164727</v>
      </c>
      <c r="G39" s="98">
        <v>4.8734618054685042</v>
      </c>
      <c r="H39" s="98">
        <v>5.4203803237266079</v>
      </c>
      <c r="I39" s="98">
        <v>4.9886620084911897</v>
      </c>
      <c r="J39" s="99">
        <f t="shared" si="2"/>
        <v>-1.4266664915203564E-2</v>
      </c>
      <c r="K39" s="99">
        <f t="shared" si="3"/>
        <v>-0.16984479868219748</v>
      </c>
      <c r="L39" s="99">
        <f t="shared" si="4"/>
        <v>3.6508133554609357E-2</v>
      </c>
      <c r="M39" s="99">
        <f t="shared" si="4"/>
        <v>0.11222382365742711</v>
      </c>
      <c r="N39" s="99">
        <f t="shared" si="4"/>
        <v>-7.9647236808395028E-2</v>
      </c>
    </row>
    <row r="40" spans="1:14" ht="15" customHeight="1" x14ac:dyDescent="0.2">
      <c r="C40" s="20" t="s">
        <v>393</v>
      </c>
      <c r="D40" s="98">
        <v>3.9881757290930602</v>
      </c>
      <c r="E40" s="98">
        <v>3.4863015293011728</v>
      </c>
      <c r="F40" s="98">
        <v>3.0085318381686821</v>
      </c>
      <c r="G40" s="98">
        <v>3.9007696905942817</v>
      </c>
      <c r="H40" s="98">
        <v>4.0524919655228819</v>
      </c>
      <c r="I40" s="98">
        <v>4.3083940291227831</v>
      </c>
      <c r="J40" s="99">
        <f t="shared" si="2"/>
        <v>-0.12584054311619242</v>
      </c>
      <c r="K40" s="99">
        <f t="shared" si="3"/>
        <v>-0.13704198765281772</v>
      </c>
      <c r="L40" s="99">
        <f t="shared" si="4"/>
        <v>0.2965691906949246</v>
      </c>
      <c r="M40" s="99">
        <f t="shared" si="4"/>
        <v>3.8895471141103366E-2</v>
      </c>
      <c r="N40" s="99">
        <f t="shared" si="4"/>
        <v>6.314684045693908E-2</v>
      </c>
    </row>
    <row r="41" spans="1:14" ht="15" customHeight="1" x14ac:dyDescent="0.2">
      <c r="C41" s="20" t="s">
        <v>405</v>
      </c>
      <c r="D41" s="98">
        <v>5.4704327301810496</v>
      </c>
      <c r="E41" s="98">
        <v>4.9546369193843001</v>
      </c>
      <c r="F41" s="98">
        <v>4.9166640197659444</v>
      </c>
      <c r="G41" s="98">
        <v>5.1483394964328424</v>
      </c>
      <c r="H41" s="98">
        <v>4.1690892512665378</v>
      </c>
      <c r="I41" s="98">
        <v>3.5013477727529549</v>
      </c>
      <c r="J41" s="99">
        <f t="shared" si="2"/>
        <v>-9.4287935934398881E-2</v>
      </c>
      <c r="K41" s="99">
        <f t="shared" si="3"/>
        <v>-7.6641134832287072E-3</v>
      </c>
      <c r="L41" s="99">
        <f t="shared" si="4"/>
        <v>4.7120461299677396E-2</v>
      </c>
      <c r="M41" s="99">
        <f t="shared" si="4"/>
        <v>-0.19020700671445678</v>
      </c>
      <c r="N41" s="99">
        <f t="shared" si="4"/>
        <v>-0.16016483175809393</v>
      </c>
    </row>
    <row r="42" spans="1:14" ht="15" customHeight="1" x14ac:dyDescent="0.2">
      <c r="C42" s="20" t="s">
        <v>164</v>
      </c>
      <c r="D42" s="98">
        <v>6.7405440934034297</v>
      </c>
      <c r="E42" s="98">
        <v>2.4491558320173068</v>
      </c>
      <c r="F42" s="98">
        <v>2.6234282219511509</v>
      </c>
      <c r="G42" s="98">
        <v>3.364269180360612</v>
      </c>
      <c r="H42" s="98">
        <v>2.2829715592305821</v>
      </c>
      <c r="I42" s="98">
        <v>3.5318942520260568</v>
      </c>
      <c r="J42" s="99">
        <f t="shared" si="2"/>
        <v>-0.63665309534668713</v>
      </c>
      <c r="K42" s="99">
        <f t="shared" si="3"/>
        <v>7.1156105159017269E-2</v>
      </c>
      <c r="L42" s="99">
        <f t="shared" si="4"/>
        <v>0.28239421692981082</v>
      </c>
      <c r="M42" s="99">
        <f t="shared" si="4"/>
        <v>-0.32140639264011772</v>
      </c>
      <c r="N42" s="99">
        <f t="shared" si="4"/>
        <v>0.54706011896897766</v>
      </c>
    </row>
    <row r="43" spans="1:14" ht="15" customHeight="1" x14ac:dyDescent="0.2">
      <c r="A43" s="20"/>
      <c r="C43" s="20" t="s">
        <v>398</v>
      </c>
      <c r="D43" s="98">
        <v>0</v>
      </c>
      <c r="E43" s="98">
        <v>2.6601298658886949</v>
      </c>
      <c r="F43" s="98">
        <v>1.7848302778095264</v>
      </c>
      <c r="G43" s="98">
        <v>1.7233087295605172</v>
      </c>
      <c r="H43" s="98">
        <v>2.4661018541584028</v>
      </c>
      <c r="I43" s="98">
        <v>0.92448905755649058</v>
      </c>
      <c r="J43" s="99" t="str">
        <f t="shared" si="2"/>
        <v>-</v>
      </c>
      <c r="K43" s="99">
        <f t="shared" si="3"/>
        <v>-0.32904393101377738</v>
      </c>
      <c r="L43" s="99">
        <f t="shared" si="4"/>
        <v>-3.4469130770525158E-2</v>
      </c>
      <c r="M43" s="99">
        <f t="shared" si="4"/>
        <v>0.43102730918522925</v>
      </c>
      <c r="N43" s="99">
        <f t="shared" si="4"/>
        <v>-0.62512129983699016</v>
      </c>
    </row>
    <row r="44" spans="1:14" ht="15" customHeight="1" x14ac:dyDescent="0.2">
      <c r="C44" s="20" t="s">
        <v>407</v>
      </c>
      <c r="D44" s="98">
        <v>2.5543784751634799</v>
      </c>
      <c r="E44" s="98">
        <v>2.5070735435347227</v>
      </c>
      <c r="F44" s="98">
        <v>2.5695575631775442</v>
      </c>
      <c r="G44" s="98">
        <v>2.3988020487488657</v>
      </c>
      <c r="H44" s="98">
        <v>3.9357957095261367</v>
      </c>
      <c r="I44" s="98">
        <v>1.9462951327604325</v>
      </c>
      <c r="J44" s="99">
        <f t="shared" si="2"/>
        <v>-1.8519155281297883E-2</v>
      </c>
      <c r="K44" s="99">
        <f t="shared" si="3"/>
        <v>2.4923090032183737E-2</v>
      </c>
      <c r="L44" s="99">
        <f t="shared" si="4"/>
        <v>-6.6453274632042203E-2</v>
      </c>
      <c r="M44" s="99">
        <f t="shared" si="4"/>
        <v>0.64073384528703192</v>
      </c>
      <c r="N44" s="99">
        <f t="shared" si="4"/>
        <v>-0.50548878132834707</v>
      </c>
    </row>
    <row r="45" spans="1:14" ht="15" customHeight="1" x14ac:dyDescent="0.2">
      <c r="C45" s="66" t="s">
        <v>391</v>
      </c>
      <c r="D45" s="67">
        <v>388.14461438331301</v>
      </c>
      <c r="E45" s="67">
        <v>376.69051645709465</v>
      </c>
      <c r="F45" s="67">
        <v>357.95475030382158</v>
      </c>
      <c r="G45" s="67">
        <v>359.88552289794779</v>
      </c>
      <c r="H45" s="67">
        <v>353.1865417631916</v>
      </c>
      <c r="I45" s="67">
        <v>353.00930777490129</v>
      </c>
      <c r="J45" s="68">
        <f t="shared" si="2"/>
        <v>-2.9509872098616441E-2</v>
      </c>
      <c r="K45" s="68">
        <f t="shared" si="3"/>
        <v>-4.9737822787495278E-2</v>
      </c>
      <c r="L45" s="68">
        <f t="shared" si="4"/>
        <v>5.3939013031323313E-3</v>
      </c>
      <c r="M45" s="68">
        <f t="shared" si="4"/>
        <v>-1.8614200095667166E-2</v>
      </c>
      <c r="N45" s="68">
        <f t="shared" si="4"/>
        <v>-5.0181410482263988E-4</v>
      </c>
    </row>
    <row r="46" spans="1:14" ht="6" customHeight="1" x14ac:dyDescent="0.2">
      <c r="C46" s="21"/>
      <c r="D46" s="25"/>
      <c r="E46" s="25"/>
      <c r="F46" s="25"/>
      <c r="G46" s="25"/>
      <c r="H46" s="25"/>
      <c r="I46" s="25"/>
      <c r="J46" s="27"/>
      <c r="K46" s="27"/>
      <c r="L46" s="27"/>
      <c r="M46" s="27"/>
      <c r="N46" s="27"/>
    </row>
    <row r="47" spans="1:14" ht="27" customHeight="1" x14ac:dyDescent="0.2">
      <c r="C47" s="311" t="s">
        <v>408</v>
      </c>
      <c r="D47" s="311"/>
      <c r="E47" s="311"/>
      <c r="F47" s="311"/>
      <c r="G47" s="311"/>
      <c r="H47" s="311"/>
      <c r="I47" s="311"/>
      <c r="J47" s="311"/>
      <c r="K47" s="311"/>
      <c r="L47" s="311"/>
      <c r="M47" s="311"/>
      <c r="N47" s="311"/>
    </row>
    <row r="48" spans="1:14" ht="15" customHeight="1" x14ac:dyDescent="0.2"/>
    <row r="49" spans="1:11" ht="15" customHeight="1" x14ac:dyDescent="0.2"/>
    <row r="50" spans="1:11" ht="6" customHeight="1" x14ac:dyDescent="0.2">
      <c r="A50" s="10"/>
      <c r="B50" s="10"/>
      <c r="C50" s="10"/>
      <c r="D50" s="10"/>
      <c r="E50" s="10"/>
      <c r="F50" s="10"/>
      <c r="G50" s="10"/>
      <c r="H50" s="10"/>
      <c r="I50" s="10"/>
      <c r="J50" s="10"/>
      <c r="K50" s="10"/>
    </row>
    <row r="51" spans="1:11" ht="15" customHeight="1" x14ac:dyDescent="0.2">
      <c r="A51" s="10"/>
      <c r="B51" s="10"/>
      <c r="C51" s="10"/>
      <c r="D51" s="10"/>
      <c r="E51" s="10"/>
      <c r="F51" s="10"/>
      <c r="G51" s="10"/>
      <c r="H51" s="10"/>
      <c r="I51" s="10"/>
      <c r="J51" s="10"/>
      <c r="K51" s="10"/>
    </row>
    <row r="52" spans="1:11" s="10" customFormat="1" x14ac:dyDescent="0.2">
      <c r="C52" s="44"/>
      <c r="D52" s="44"/>
      <c r="E52" s="44"/>
      <c r="F52" s="44"/>
      <c r="G52" s="44"/>
      <c r="H52" s="44"/>
    </row>
    <row r="53" spans="1:11" s="10" customFormat="1" x14ac:dyDescent="0.2">
      <c r="D53" s="10" t="s">
        <v>602</v>
      </c>
      <c r="E53" s="10" t="s">
        <v>603</v>
      </c>
      <c r="F53" s="10" t="s">
        <v>610</v>
      </c>
      <c r="G53" s="10" t="s">
        <v>655</v>
      </c>
    </row>
    <row r="54" spans="1:11" s="10" customFormat="1" x14ac:dyDescent="0.2">
      <c r="C54" s="10" t="s">
        <v>394</v>
      </c>
      <c r="D54" s="96">
        <v>127.0395856910678</v>
      </c>
      <c r="E54" s="96">
        <v>133.13268202872709</v>
      </c>
      <c r="F54" s="138">
        <f t="shared" ref="F54:F68" si="5">IFERROR(E54/D54-1,"-")</f>
        <v>4.7962186782286587E-2</v>
      </c>
      <c r="G54" s="138">
        <f t="shared" ref="G54:G68" si="6">IFERROR(E54/$E$70,"-")</f>
        <v>0.34341327385535686</v>
      </c>
    </row>
    <row r="55" spans="1:11" s="10" customFormat="1" x14ac:dyDescent="0.2">
      <c r="C55" s="10" t="s">
        <v>404</v>
      </c>
      <c r="D55" s="96">
        <v>60.266071896292239</v>
      </c>
      <c r="E55" s="96">
        <v>64.962857726959356</v>
      </c>
      <c r="F55" s="138">
        <f t="shared" si="5"/>
        <v>7.7934162338462842E-2</v>
      </c>
      <c r="G55" s="138">
        <f t="shared" si="6"/>
        <v>0.16757048165078706</v>
      </c>
    </row>
    <row r="56" spans="1:11" s="10" customFormat="1" x14ac:dyDescent="0.2">
      <c r="C56" s="10" t="s">
        <v>400</v>
      </c>
      <c r="D56" s="96">
        <v>41.89386633246729</v>
      </c>
      <c r="E56" s="96">
        <v>45.201399377734838</v>
      </c>
      <c r="F56" s="138">
        <f t="shared" si="5"/>
        <v>7.8950293558946338E-2</v>
      </c>
      <c r="G56" s="138">
        <f t="shared" si="6"/>
        <v>0.11659616787260353</v>
      </c>
    </row>
    <row r="57" spans="1:11" s="10" customFormat="1" x14ac:dyDescent="0.2">
      <c r="C57" s="10" t="s">
        <v>402</v>
      </c>
      <c r="D57" s="96">
        <v>25.053403594510183</v>
      </c>
      <c r="E57" s="96">
        <v>30.646328606240779</v>
      </c>
      <c r="F57" s="138">
        <f t="shared" si="5"/>
        <v>0.22324012745941402</v>
      </c>
      <c r="G57" s="138">
        <f t="shared" si="6"/>
        <v>7.9051633888403888E-2</v>
      </c>
    </row>
    <row r="58" spans="1:11" s="10" customFormat="1" x14ac:dyDescent="0.2">
      <c r="C58" s="10" t="s">
        <v>401</v>
      </c>
      <c r="D58" s="96">
        <v>24.585391796177348</v>
      </c>
      <c r="E58" s="96">
        <v>24.694584287030018</v>
      </c>
      <c r="F58" s="138">
        <f t="shared" si="5"/>
        <v>4.4413565485521556E-3</v>
      </c>
      <c r="G58" s="138">
        <f t="shared" si="6"/>
        <v>6.3699220261153752E-2</v>
      </c>
    </row>
    <row r="59" spans="1:11" s="10" customFormat="1" x14ac:dyDescent="0.2">
      <c r="C59" s="10" t="s">
        <v>194</v>
      </c>
      <c r="D59" s="96">
        <v>20.530958587496251</v>
      </c>
      <c r="E59" s="96">
        <v>21.39576068917567</v>
      </c>
      <c r="F59" s="138">
        <f t="shared" si="5"/>
        <v>4.2121856999219665E-2</v>
      </c>
      <c r="G59" s="138">
        <f t="shared" si="6"/>
        <v>5.5189966227151624E-2</v>
      </c>
    </row>
    <row r="60" spans="1:11" s="10" customFormat="1" x14ac:dyDescent="0.2">
      <c r="C60" s="10" t="s">
        <v>403</v>
      </c>
      <c r="D60" s="96">
        <v>17.487413328918429</v>
      </c>
      <c r="E60" s="96">
        <v>16.770629112767285</v>
      </c>
      <c r="F60" s="138">
        <f t="shared" si="5"/>
        <v>-4.0988578623335825E-2</v>
      </c>
      <c r="G60" s="138">
        <f t="shared" si="6"/>
        <v>4.3259525463376844E-2</v>
      </c>
    </row>
    <row r="61" spans="1:11" s="10" customFormat="1" x14ac:dyDescent="0.2">
      <c r="C61" s="10" t="s">
        <v>397</v>
      </c>
      <c r="D61" s="96">
        <v>13.000232877296041</v>
      </c>
      <c r="E61" s="96">
        <v>12.26633240236003</v>
      </c>
      <c r="F61" s="138">
        <f t="shared" si="5"/>
        <v>-5.6452871411074024E-2</v>
      </c>
      <c r="G61" s="138">
        <f t="shared" si="6"/>
        <v>3.1640775986046428E-2</v>
      </c>
    </row>
    <row r="62" spans="1:11" s="10" customFormat="1" x14ac:dyDescent="0.2">
      <c r="C62" s="10" t="s">
        <v>395</v>
      </c>
      <c r="D62" s="96">
        <v>10.583229206824024</v>
      </c>
      <c r="E62" s="96">
        <v>10.791225266503377</v>
      </c>
      <c r="F62" s="138">
        <f t="shared" si="5"/>
        <v>1.9653364357377523E-2</v>
      </c>
      <c r="G62" s="138">
        <f t="shared" si="6"/>
        <v>2.7835764601218879E-2</v>
      </c>
    </row>
    <row r="63" spans="1:11" s="10" customFormat="1" x14ac:dyDescent="0.2">
      <c r="C63" s="10" t="s">
        <v>406</v>
      </c>
      <c r="D63" s="96">
        <v>5.4921249995285235</v>
      </c>
      <c r="E63" s="96">
        <v>6.5388350016617736</v>
      </c>
      <c r="F63" s="138">
        <f t="shared" si="5"/>
        <v>0.19058379083198318</v>
      </c>
      <c r="G63" s="138">
        <f t="shared" si="6"/>
        <v>1.6866803108767339E-2</v>
      </c>
    </row>
    <row r="64" spans="1:11" s="10" customFormat="1" x14ac:dyDescent="0.2">
      <c r="C64" s="10" t="s">
        <v>399</v>
      </c>
      <c r="D64" s="96">
        <v>6.9354144142509204</v>
      </c>
      <c r="E64" s="96">
        <v>5.7791875203767473</v>
      </c>
      <c r="F64" s="138">
        <f t="shared" si="5"/>
        <v>-0.16671345428160034</v>
      </c>
      <c r="G64" s="138">
        <f t="shared" si="6"/>
        <v>1.4907306578322798E-2</v>
      </c>
    </row>
    <row r="65" spans="1:11" s="10" customFormat="1" x14ac:dyDescent="0.2">
      <c r="C65" s="10" t="s">
        <v>393</v>
      </c>
      <c r="D65" s="96">
        <v>4.4954390527199539</v>
      </c>
      <c r="E65" s="96">
        <v>4.8548901050158353</v>
      </c>
      <c r="F65" s="138">
        <f t="shared" si="5"/>
        <v>7.995905362756428E-2</v>
      </c>
      <c r="G65" s="138">
        <f t="shared" si="6"/>
        <v>1.2523098609338564E-2</v>
      </c>
    </row>
    <row r="66" spans="1:11" s="10" customFormat="1" x14ac:dyDescent="0.2">
      <c r="C66" s="10" t="s">
        <v>164</v>
      </c>
      <c r="D66" s="96">
        <v>3.325319657087944</v>
      </c>
      <c r="E66" s="96">
        <v>3.7279566777228164</v>
      </c>
      <c r="F66" s="138">
        <f t="shared" si="5"/>
        <v>0.12108220025604122</v>
      </c>
      <c r="G66" s="138">
        <f t="shared" si="6"/>
        <v>9.6161948214299967E-3</v>
      </c>
    </row>
    <row r="67" spans="1:11" s="10" customFormat="1" x14ac:dyDescent="0.2">
      <c r="C67" s="10" t="s">
        <v>405</v>
      </c>
      <c r="D67" s="96">
        <v>3.6084416033524285</v>
      </c>
      <c r="E67" s="96">
        <v>3.2197797357807341</v>
      </c>
      <c r="F67" s="138">
        <f t="shared" si="5"/>
        <v>-0.10770906399333369</v>
      </c>
      <c r="G67" s="138">
        <f t="shared" si="6"/>
        <v>8.3053618638810941E-3</v>
      </c>
    </row>
    <row r="68" spans="1:11" s="10" customFormat="1" x14ac:dyDescent="0.2">
      <c r="C68" s="10" t="s">
        <v>398</v>
      </c>
      <c r="D68" s="96">
        <v>0.92911079982798017</v>
      </c>
      <c r="E68" s="96">
        <v>0.94549126460615962</v>
      </c>
      <c r="F68" s="138">
        <f t="shared" si="5"/>
        <v>1.7630259793785852E-2</v>
      </c>
      <c r="G68" s="138">
        <f t="shared" si="6"/>
        <v>2.4388771084021348E-3</v>
      </c>
    </row>
    <row r="69" spans="1:11" s="10" customFormat="1" x14ac:dyDescent="0.2">
      <c r="C69" s="10" t="s">
        <v>407</v>
      </c>
      <c r="D69" s="96">
        <v>2.1998988007863463</v>
      </c>
      <c r="E69" s="96">
        <v>2.7468886455888617</v>
      </c>
      <c r="F69" s="138">
        <f>IFERROR(E69/D69-1,"-")</f>
        <v>0.24864318513515071</v>
      </c>
      <c r="G69" s="138">
        <f>IFERROR(E69/$E$70,"-")</f>
        <v>7.0855481037648662E-3</v>
      </c>
    </row>
    <row r="70" spans="1:11" s="10" customFormat="1" x14ac:dyDescent="0.2">
      <c r="C70" s="10" t="s">
        <v>391</v>
      </c>
      <c r="D70" s="96">
        <v>367.42590263860603</v>
      </c>
      <c r="E70" s="96">
        <v>387.67482844824917</v>
      </c>
      <c r="F70" s="138">
        <f>IFERROR(E70/D70-1,"-")</f>
        <v>5.5110229475464179E-2</v>
      </c>
      <c r="G70" s="138">
        <f>IFERROR(E70/$E$70,"-")</f>
        <v>1</v>
      </c>
    </row>
    <row r="71" spans="1:11" s="10" customFormat="1" x14ac:dyDescent="0.2"/>
    <row r="72" spans="1:11" s="10" customFormat="1" x14ac:dyDescent="0.2">
      <c r="I72" s="44"/>
    </row>
    <row r="73" spans="1:11" x14ac:dyDescent="0.2">
      <c r="A73" s="10"/>
      <c r="B73" s="44"/>
      <c r="C73" s="10"/>
      <c r="D73" s="96"/>
      <c r="E73" s="96"/>
      <c r="F73" s="96"/>
      <c r="G73" s="138"/>
      <c r="H73" s="138"/>
      <c r="I73" s="155"/>
      <c r="J73" s="10"/>
      <c r="K73" s="44"/>
    </row>
    <row r="74" spans="1:11" x14ac:dyDescent="0.2">
      <c r="B74" s="44"/>
      <c r="C74" s="44"/>
      <c r="D74" s="44"/>
      <c r="E74" s="44"/>
      <c r="F74" s="44"/>
      <c r="G74" s="44"/>
      <c r="H74" s="44"/>
      <c r="I74" s="44"/>
      <c r="J74" s="10"/>
      <c r="K74" s="44"/>
    </row>
    <row r="75" spans="1:11" x14ac:dyDescent="0.2">
      <c r="C75" s="44"/>
      <c r="D75" s="44"/>
      <c r="E75" s="44"/>
      <c r="F75" s="44"/>
      <c r="G75" s="44"/>
      <c r="H75" s="44"/>
      <c r="I75" s="44"/>
    </row>
    <row r="76" spans="1:11" x14ac:dyDescent="0.2">
      <c r="C76" s="44"/>
      <c r="D76" s="44"/>
      <c r="E76" s="44"/>
      <c r="F76" s="44"/>
      <c r="G76" s="44"/>
      <c r="H76" s="44"/>
      <c r="I76" s="44"/>
    </row>
    <row r="77" spans="1:11" x14ac:dyDescent="0.2">
      <c r="C77" s="44"/>
      <c r="D77" s="44"/>
      <c r="E77" s="44"/>
      <c r="F77" s="44"/>
      <c r="G77" s="44"/>
      <c r="H77" s="44"/>
      <c r="I77" s="44"/>
    </row>
    <row r="78" spans="1:11" x14ac:dyDescent="0.2">
      <c r="C78" s="44"/>
      <c r="D78" s="44"/>
      <c r="E78" s="44"/>
      <c r="F78" s="44"/>
      <c r="G78" s="44"/>
      <c r="H78" s="44"/>
      <c r="I78" s="44"/>
    </row>
    <row r="79" spans="1:11" x14ac:dyDescent="0.2">
      <c r="C79" s="44"/>
      <c r="D79" s="44"/>
      <c r="E79" s="44"/>
      <c r="F79" s="44"/>
      <c r="G79" s="44"/>
      <c r="H79" s="44"/>
      <c r="I79" s="44"/>
    </row>
    <row r="80" spans="1:11" x14ac:dyDescent="0.2">
      <c r="C80" s="44"/>
      <c r="D80" s="44"/>
      <c r="E80" s="44"/>
      <c r="F80" s="44"/>
      <c r="G80" s="44"/>
      <c r="H80" s="44"/>
      <c r="I80" s="44"/>
    </row>
    <row r="81" spans="3:9" x14ac:dyDescent="0.2">
      <c r="C81" s="44"/>
      <c r="D81" s="44"/>
      <c r="E81" s="44"/>
      <c r="F81" s="44"/>
      <c r="G81" s="44"/>
      <c r="H81" s="44"/>
      <c r="I81" s="44"/>
    </row>
    <row r="82" spans="3:9" x14ac:dyDescent="0.2">
      <c r="C82" s="44"/>
      <c r="D82" s="44"/>
      <c r="E82" s="44"/>
      <c r="F82" s="44"/>
      <c r="G82" s="44"/>
      <c r="H82" s="44"/>
      <c r="I82" s="44"/>
    </row>
    <row r="83" spans="3:9" x14ac:dyDescent="0.2">
      <c r="C83" s="44"/>
      <c r="D83" s="44"/>
      <c r="E83" s="44"/>
      <c r="F83" s="44"/>
      <c r="G83" s="44"/>
      <c r="H83" s="44"/>
      <c r="I83" s="44"/>
    </row>
    <row r="84" spans="3:9" x14ac:dyDescent="0.2">
      <c r="C84" s="44"/>
      <c r="D84" s="44"/>
      <c r="E84" s="44"/>
      <c r="F84" s="44"/>
      <c r="G84" s="44"/>
      <c r="H84" s="44"/>
      <c r="I84" s="44"/>
    </row>
    <row r="85" spans="3:9" x14ac:dyDescent="0.2">
      <c r="C85" s="44"/>
      <c r="D85" s="44"/>
      <c r="E85" s="44"/>
      <c r="F85" s="44"/>
      <c r="G85" s="44"/>
      <c r="H85" s="44"/>
      <c r="I85" s="44"/>
    </row>
    <row r="86" spans="3:9" x14ac:dyDescent="0.2">
      <c r="C86" s="44"/>
      <c r="D86" s="44"/>
      <c r="E86" s="44"/>
      <c r="F86" s="44"/>
      <c r="G86" s="44"/>
      <c r="H86" s="44"/>
      <c r="I86" s="44"/>
    </row>
    <row r="87" spans="3:9" x14ac:dyDescent="0.2">
      <c r="C87" s="44"/>
      <c r="D87" s="44"/>
      <c r="E87" s="44"/>
      <c r="F87" s="44"/>
      <c r="G87" s="44"/>
      <c r="H87" s="44"/>
      <c r="I87" s="44"/>
    </row>
    <row r="88" spans="3:9" x14ac:dyDescent="0.2">
      <c r="C88" s="44"/>
      <c r="D88" s="44"/>
      <c r="E88" s="44"/>
      <c r="F88" s="44"/>
      <c r="G88" s="44"/>
      <c r="H88" s="44"/>
      <c r="I88" s="44"/>
    </row>
    <row r="89" spans="3:9" x14ac:dyDescent="0.2">
      <c r="C89" s="44"/>
      <c r="D89" s="44"/>
      <c r="E89" s="44"/>
      <c r="F89" s="44"/>
      <c r="G89" s="44"/>
      <c r="H89" s="44"/>
      <c r="I89" s="44"/>
    </row>
  </sheetData>
  <sortState ref="A54:N68">
    <sortCondition descending="1" ref="E54:E68"/>
  </sortState>
  <mergeCells count="2">
    <mergeCell ref="C47:N47"/>
    <mergeCell ref="C24:H24"/>
  </mergeCells>
  <conditionalFormatting sqref="J29:N45">
    <cfRule type="expression" dxfId="14" priority="1">
      <formula>$C29="Todos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5" orientation="landscape" cellComments="atEnd" r:id="rId1"/>
  <headerFooter scaleWithDoc="0" alignWithMargins="0">
    <oddHeader>&amp;L&amp;G&amp;C&amp;K01+023Encuesta de Turismo Receptivo</oddHeader>
    <oddFooter>&amp;CTurismo de Tenerife&amp;R&amp;K01+034&amp;P</oddFooter>
  </headerFooter>
  <ignoredErrors>
    <ignoredError sqref="D5:F5" numberStoredAsText="1"/>
  </ignoredError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pageSetUpPr fitToPage="1"/>
  </sheetPr>
  <dimension ref="A1:N77"/>
  <sheetViews>
    <sheetView showGridLines="0" zoomScaleNormal="100" workbookViewId="0"/>
  </sheetViews>
  <sheetFormatPr baseColWidth="10" defaultColWidth="9.42578125" defaultRowHeight="12.75" x14ac:dyDescent="0.2"/>
  <cols>
    <col min="1" max="1" width="16.28515625" customWidth="1"/>
    <col min="2" max="2" width="1.85546875" customWidth="1"/>
    <col min="3" max="3" width="31" customWidth="1"/>
    <col min="4" max="4" width="9.42578125" customWidth="1"/>
    <col min="5" max="16" width="14.42578125" customWidth="1"/>
    <col min="17" max="17" width="8.42578125" customWidth="1"/>
  </cols>
  <sheetData>
    <row r="1" spans="1:8" x14ac:dyDescent="0.2">
      <c r="A1" s="10"/>
      <c r="B1" s="10"/>
    </row>
    <row r="2" spans="1:8" ht="77.25" customHeight="1" x14ac:dyDescent="0.2"/>
    <row r="3" spans="1:8" ht="24" customHeight="1" thickBot="1" x14ac:dyDescent="0.4">
      <c r="C3" s="50" t="s">
        <v>656</v>
      </c>
      <c r="D3" s="51"/>
      <c r="E3" s="51"/>
      <c r="F3" s="51"/>
      <c r="G3" s="51"/>
      <c r="H3" s="51"/>
    </row>
    <row r="4" spans="1:8" s="11" customFormat="1" ht="6" customHeight="1" x14ac:dyDescent="0.2">
      <c r="C4" s="41"/>
      <c r="D4" s="41"/>
      <c r="E4" s="42"/>
      <c r="F4" s="42"/>
      <c r="G4" s="42"/>
      <c r="H4" s="43"/>
    </row>
    <row r="5" spans="1:8" ht="42.75" customHeight="1" x14ac:dyDescent="0.2">
      <c r="C5" s="100"/>
      <c r="D5" s="206" t="s">
        <v>654</v>
      </c>
      <c r="E5" s="206" t="s">
        <v>602</v>
      </c>
      <c r="F5" s="206" t="s">
        <v>603</v>
      </c>
      <c r="G5" s="207" t="s">
        <v>609</v>
      </c>
      <c r="H5" s="207" t="s">
        <v>610</v>
      </c>
    </row>
    <row r="6" spans="1:8" x14ac:dyDescent="0.2">
      <c r="C6" s="20" t="s">
        <v>394</v>
      </c>
      <c r="D6" s="98">
        <v>12.733791020915445</v>
      </c>
      <c r="E6" s="98">
        <v>13.500979182480267</v>
      </c>
      <c r="F6" s="98">
        <v>13.669901406132784</v>
      </c>
      <c r="G6" s="99">
        <f t="shared" ref="G6:G20" si="0">IFERROR(E6/D6-1,"-")</f>
        <v>6.0248213615623492E-2</v>
      </c>
      <c r="H6" s="99">
        <f t="shared" ref="H6:H20" si="1">IFERROR(F6/E6-1,"-")</f>
        <v>1.2511849797659291E-2</v>
      </c>
    </row>
    <row r="7" spans="1:8" ht="15" customHeight="1" x14ac:dyDescent="0.2">
      <c r="C7" s="20" t="s">
        <v>404</v>
      </c>
      <c r="D7" s="98">
        <v>6.8206774801937664</v>
      </c>
      <c r="E7" s="98">
        <v>6.404704310515565</v>
      </c>
      <c r="F7" s="98">
        <v>6.6703069949161691</v>
      </c>
      <c r="G7" s="99">
        <f t="shared" si="0"/>
        <v>-6.0987075094244725E-2</v>
      </c>
      <c r="H7" s="99">
        <f t="shared" si="1"/>
        <v>4.146993702184254E-2</v>
      </c>
    </row>
    <row r="8" spans="1:8" ht="15" customHeight="1" x14ac:dyDescent="0.2">
      <c r="C8" s="20" t="s">
        <v>400</v>
      </c>
      <c r="D8" s="98">
        <v>4.4679529729527134</v>
      </c>
      <c r="E8" s="98">
        <v>4.4522202599407157</v>
      </c>
      <c r="F8" s="98">
        <v>4.6412245550610489</v>
      </c>
      <c r="G8" s="99">
        <f t="shared" si="0"/>
        <v>-3.5212351399482866E-3</v>
      </c>
      <c r="H8" s="99">
        <f t="shared" si="1"/>
        <v>4.2451694679375596E-2</v>
      </c>
    </row>
    <row r="9" spans="1:8" ht="15" customHeight="1" x14ac:dyDescent="0.2">
      <c r="B9" t="s">
        <v>396</v>
      </c>
      <c r="C9" s="20" t="s">
        <v>402</v>
      </c>
      <c r="D9" s="98">
        <v>2.7085162263288582</v>
      </c>
      <c r="E9" s="98">
        <v>2.6625203360021565</v>
      </c>
      <c r="F9" s="98">
        <v>3.1467276413530207</v>
      </c>
      <c r="G9" s="99">
        <f t="shared" si="0"/>
        <v>-1.698195118034973E-2</v>
      </c>
      <c r="H9" s="99">
        <f t="shared" si="1"/>
        <v>0.18186050968456224</v>
      </c>
    </row>
    <row r="10" spans="1:8" ht="15" customHeight="1" x14ac:dyDescent="0.2">
      <c r="C10" s="20" t="s">
        <v>401</v>
      </c>
      <c r="D10" s="98">
        <v>2.6550327336507267</v>
      </c>
      <c r="E10" s="98">
        <v>2.6127829449986084</v>
      </c>
      <c r="F10" s="98">
        <v>2.5356097941172324</v>
      </c>
      <c r="G10" s="99">
        <f t="shared" si="0"/>
        <v>-1.5913095200910776E-2</v>
      </c>
      <c r="H10" s="99">
        <f t="shared" si="1"/>
        <v>-2.9536763101236874E-2</v>
      </c>
    </row>
    <row r="11" spans="1:8" ht="15" customHeight="1" x14ac:dyDescent="0.2">
      <c r="C11" s="20" t="s">
        <v>194</v>
      </c>
      <c r="D11" s="98">
        <v>2.4338827756005146</v>
      </c>
      <c r="E11" s="98">
        <v>2.1819029318956553</v>
      </c>
      <c r="F11" s="98">
        <v>2.1968906107302302</v>
      </c>
      <c r="G11" s="99">
        <f t="shared" si="0"/>
        <v>-0.10352998354355336</v>
      </c>
      <c r="H11" s="99">
        <f t="shared" si="1"/>
        <v>6.8690859778777202E-3</v>
      </c>
    </row>
    <row r="12" spans="1:8" ht="15" customHeight="1" x14ac:dyDescent="0.2">
      <c r="C12" s="20" t="s">
        <v>403</v>
      </c>
      <c r="D12" s="98">
        <v>1.9638514399944085</v>
      </c>
      <c r="E12" s="98">
        <v>1.8584538199242142</v>
      </c>
      <c r="F12" s="98">
        <v>1.7219877418294698</v>
      </c>
      <c r="G12" s="99">
        <f t="shared" si="0"/>
        <v>-5.3668835597103226E-2</v>
      </c>
      <c r="H12" s="99">
        <f t="shared" si="1"/>
        <v>-7.3429899969378543E-2</v>
      </c>
    </row>
    <row r="13" spans="1:8" ht="15" customHeight="1" x14ac:dyDescent="0.2">
      <c r="B13" t="s">
        <v>396</v>
      </c>
      <c r="C13" s="20" t="s">
        <v>397</v>
      </c>
      <c r="D13" s="98">
        <v>1.3476176923819565</v>
      </c>
      <c r="E13" s="98">
        <v>1.381584114030282</v>
      </c>
      <c r="F13" s="98">
        <v>1.2594920495850299</v>
      </c>
      <c r="G13" s="99">
        <f t="shared" si="0"/>
        <v>2.5204790528008614E-2</v>
      </c>
      <c r="H13" s="99">
        <f t="shared" si="1"/>
        <v>-8.8371068547604903E-2</v>
      </c>
    </row>
    <row r="14" spans="1:8" ht="15" customHeight="1" x14ac:dyDescent="0.2">
      <c r="C14" s="20" t="s">
        <v>395</v>
      </c>
      <c r="D14" s="98">
        <v>1.0757561772726938</v>
      </c>
      <c r="E14" s="98">
        <v>1.1247199558113317</v>
      </c>
      <c r="F14" s="98">
        <v>1.1080298480927395</v>
      </c>
      <c r="G14" s="99">
        <f t="shared" si="0"/>
        <v>4.5515684290814873E-2</v>
      </c>
      <c r="H14" s="99">
        <f t="shared" si="1"/>
        <v>-1.4839345236434931E-2</v>
      </c>
    </row>
    <row r="15" spans="1:8" ht="15" customHeight="1" x14ac:dyDescent="0.2">
      <c r="C15" s="20" t="s">
        <v>406</v>
      </c>
      <c r="D15" s="98">
        <v>0.67238737260089354</v>
      </c>
      <c r="E15" s="98">
        <v>0.58366897910488913</v>
      </c>
      <c r="F15" s="98">
        <v>0.67139960242368957</v>
      </c>
      <c r="G15" s="99">
        <f t="shared" si="0"/>
        <v>-0.13194535934371965</v>
      </c>
      <c r="H15" s="99">
        <f t="shared" si="1"/>
        <v>0.15030886762792073</v>
      </c>
    </row>
    <row r="16" spans="1:8" ht="15" customHeight="1" x14ac:dyDescent="0.2">
      <c r="C16" s="20" t="s">
        <v>399</v>
      </c>
      <c r="D16" s="98">
        <v>0.73950239154229502</v>
      </c>
      <c r="E16" s="98">
        <v>0.73705282585204612</v>
      </c>
      <c r="F16" s="98">
        <v>0.59339992560246613</v>
      </c>
      <c r="G16" s="99">
        <f t="shared" si="0"/>
        <v>-3.3124513433149261E-3</v>
      </c>
      <c r="H16" s="99">
        <f t="shared" si="1"/>
        <v>-0.19490176987451979</v>
      </c>
    </row>
    <row r="17" spans="1:14" ht="15" customHeight="1" x14ac:dyDescent="0.2">
      <c r="C17" s="20" t="s">
        <v>393</v>
      </c>
      <c r="D17" s="98">
        <v>0.4277135993772132</v>
      </c>
      <c r="E17" s="98">
        <v>0.4777473787931889</v>
      </c>
      <c r="F17" s="98">
        <v>0.498494194377119</v>
      </c>
      <c r="G17" s="99">
        <f t="shared" si="0"/>
        <v>0.11697963190515592</v>
      </c>
      <c r="H17" s="99">
        <f t="shared" si="1"/>
        <v>4.3426330535475621E-2</v>
      </c>
    </row>
    <row r="18" spans="1:14" ht="15" customHeight="1" x14ac:dyDescent="0.2">
      <c r="C18" s="20" t="s">
        <v>164</v>
      </c>
      <c r="D18" s="98">
        <v>0.31047772161912907</v>
      </c>
      <c r="E18" s="98">
        <v>0.35339434729117597</v>
      </c>
      <c r="F18" s="98">
        <v>0.38278204460576337</v>
      </c>
      <c r="G18" s="99">
        <f t="shared" si="0"/>
        <v>0.1382277138863246</v>
      </c>
      <c r="H18" s="99">
        <f t="shared" si="1"/>
        <v>8.3158368377561187E-2</v>
      </c>
    </row>
    <row r="19" spans="1:14" ht="15" customHeight="1" x14ac:dyDescent="0.2">
      <c r="C19" s="20" t="s">
        <v>405</v>
      </c>
      <c r="D19" s="98">
        <v>0.4208382000343579</v>
      </c>
      <c r="E19" s="98">
        <v>0.38348279162785492</v>
      </c>
      <c r="F19" s="98">
        <v>0.33060305604066292</v>
      </c>
      <c r="G19" s="99">
        <f t="shared" si="0"/>
        <v>-8.8764300397286222E-2</v>
      </c>
      <c r="H19" s="99">
        <f t="shared" si="1"/>
        <v>-0.13789337290135395</v>
      </c>
    </row>
    <row r="20" spans="1:14" ht="15" customHeight="1" x14ac:dyDescent="0.2">
      <c r="C20" s="20" t="s">
        <v>398</v>
      </c>
      <c r="D20" s="98">
        <v>9.6314573629712019E-2</v>
      </c>
      <c r="E20" s="98">
        <v>9.8740132837012856E-2</v>
      </c>
      <c r="F20" s="98">
        <v>9.7081889815284053E-2</v>
      </c>
      <c r="G20" s="99">
        <f t="shared" si="0"/>
        <v>2.518371951295828E-2</v>
      </c>
      <c r="H20" s="99">
        <f t="shared" si="1"/>
        <v>-1.6794012465691233E-2</v>
      </c>
    </row>
    <row r="21" spans="1:14" ht="15" customHeight="1" x14ac:dyDescent="0.2">
      <c r="A21" s="20"/>
      <c r="C21" s="20" t="s">
        <v>407</v>
      </c>
      <c r="D21" s="98">
        <v>0.26720109737130121</v>
      </c>
      <c r="E21" s="98">
        <v>0.23379159929886251</v>
      </c>
      <c r="F21" s="98">
        <v>0.2820471756944169</v>
      </c>
      <c r="G21" s="99">
        <f>IFERROR(E21/D21-1,"-")</f>
        <v>-0.12503503316834452</v>
      </c>
      <c r="H21" s="99">
        <f>IFERROR(F21/E21-1,"-")</f>
        <v>0.20640423582486345</v>
      </c>
    </row>
    <row r="22" spans="1:14" ht="15" customHeight="1" x14ac:dyDescent="0.2">
      <c r="C22" s="137" t="s">
        <v>391</v>
      </c>
      <c r="D22" s="78">
        <v>39.141513475465835</v>
      </c>
      <c r="E22" s="78">
        <v>39.047745910403684</v>
      </c>
      <c r="F22" s="78">
        <v>39.805978530376997</v>
      </c>
      <c r="G22" s="79">
        <f>IFERROR(E22/D22-1,"-")</f>
        <v>-2.3956039697066167E-3</v>
      </c>
      <c r="H22" s="79">
        <f>IFERROR(F22/E22-1,"-")</f>
        <v>1.9418089374815706E-2</v>
      </c>
    </row>
    <row r="23" spans="1:14" ht="6" customHeight="1" x14ac:dyDescent="0.2">
      <c r="C23" s="21"/>
      <c r="D23" s="21"/>
      <c r="E23" s="25"/>
      <c r="F23" s="25"/>
      <c r="G23" s="25"/>
      <c r="H23" s="27"/>
    </row>
    <row r="24" spans="1:14" ht="38.25" customHeight="1" x14ac:dyDescent="0.2">
      <c r="C24" s="311" t="s">
        <v>408</v>
      </c>
      <c r="D24" s="311"/>
      <c r="E24" s="311"/>
      <c r="F24" s="311"/>
      <c r="G24" s="311"/>
      <c r="H24" s="311"/>
    </row>
    <row r="25" spans="1:14" ht="34.5" customHeight="1" x14ac:dyDescent="0.2">
      <c r="C25" s="28"/>
      <c r="D25" s="28"/>
      <c r="E25" s="28"/>
      <c r="F25" s="28"/>
      <c r="G25" s="28"/>
      <c r="H25" s="28"/>
      <c r="I25" s="28"/>
    </row>
    <row r="26" spans="1:14" ht="24" customHeight="1" thickBot="1" x14ac:dyDescent="0.4">
      <c r="C26" s="50" t="s">
        <v>656</v>
      </c>
      <c r="D26" s="51"/>
      <c r="E26" s="51"/>
      <c r="F26" s="51"/>
      <c r="G26" s="51"/>
      <c r="H26" s="51"/>
      <c r="I26" s="51"/>
      <c r="J26" s="51"/>
      <c r="K26" s="51"/>
      <c r="L26" s="51"/>
      <c r="M26" s="51"/>
      <c r="N26" s="51"/>
    </row>
    <row r="27" spans="1:14" ht="6" customHeight="1" x14ac:dyDescent="0.2">
      <c r="C27" s="41"/>
      <c r="D27" s="42"/>
      <c r="E27" s="42"/>
      <c r="F27" s="42"/>
      <c r="G27" s="42"/>
      <c r="H27" s="42"/>
      <c r="I27" s="42"/>
      <c r="J27" s="43"/>
      <c r="K27" s="43"/>
      <c r="L27" s="43"/>
      <c r="M27" s="43"/>
      <c r="N27" s="43"/>
    </row>
    <row r="28" spans="1:14" x14ac:dyDescent="0.2">
      <c r="C28" s="100"/>
      <c r="D28" s="210">
        <v>2007</v>
      </c>
      <c r="E28" s="210">
        <v>2008</v>
      </c>
      <c r="F28" s="210">
        <v>2009</v>
      </c>
      <c r="G28" s="210">
        <v>2010</v>
      </c>
      <c r="H28" s="210">
        <v>2011</v>
      </c>
      <c r="I28" s="210">
        <v>2012</v>
      </c>
      <c r="J28" s="207" t="s">
        <v>409</v>
      </c>
      <c r="K28" s="207" t="s">
        <v>410</v>
      </c>
      <c r="L28" s="207" t="s">
        <v>411</v>
      </c>
      <c r="M28" s="207" t="s">
        <v>412</v>
      </c>
      <c r="N28" s="207" t="s">
        <v>413</v>
      </c>
    </row>
    <row r="29" spans="1:14" s="11" customFormat="1" ht="15" customHeight="1" x14ac:dyDescent="0.2">
      <c r="C29" s="20" t="s">
        <v>394</v>
      </c>
      <c r="D29" s="98">
        <v>11.6394471914973</v>
      </c>
      <c r="E29" s="98">
        <v>11.752746614016731</v>
      </c>
      <c r="F29" s="98">
        <v>11.077030139515688</v>
      </c>
      <c r="G29" s="98">
        <v>10.981650220699178</v>
      </c>
      <c r="H29" s="98">
        <v>11.856015979183194</v>
      </c>
      <c r="I29" s="98">
        <v>12.019116355595271</v>
      </c>
      <c r="J29" s="99">
        <f t="shared" ref="J29:J45" si="2">IFERROR(E29/D29-1,"-")</f>
        <v>9.7340896569553248E-3</v>
      </c>
      <c r="K29" s="99">
        <f t="shared" ref="K29:K45" si="3">IFERROR(F29/E29-1,"-")</f>
        <v>-5.7494345508577571E-2</v>
      </c>
      <c r="L29" s="99">
        <f t="shared" ref="L29:N45" si="4">IFERROR(G29/F29-1,"-")</f>
        <v>-8.6106038906815785E-3</v>
      </c>
      <c r="M29" s="99">
        <f t="shared" si="4"/>
        <v>7.9620616292798596E-2</v>
      </c>
      <c r="N29" s="99">
        <f t="shared" si="4"/>
        <v>1.3756760846008298E-2</v>
      </c>
    </row>
    <row r="30" spans="1:14" ht="15" customHeight="1" x14ac:dyDescent="0.2">
      <c r="C30" s="20" t="s">
        <v>404</v>
      </c>
      <c r="D30" s="98">
        <v>7.7103995896104598</v>
      </c>
      <c r="E30" s="98">
        <v>7.4869103367410741</v>
      </c>
      <c r="F30" s="98">
        <v>6.5187255426017003</v>
      </c>
      <c r="G30" s="98">
        <v>6.7779362891713024</v>
      </c>
      <c r="H30" s="98">
        <v>6.9951127728148448</v>
      </c>
      <c r="I30" s="98">
        <v>7.042916456625318</v>
      </c>
      <c r="J30" s="99">
        <f t="shared" si="2"/>
        <v>-2.8985430686436886E-2</v>
      </c>
      <c r="K30" s="99">
        <f t="shared" si="3"/>
        <v>-0.12931700135209689</v>
      </c>
      <c r="L30" s="99">
        <f t="shared" si="4"/>
        <v>3.9764022104564312E-2</v>
      </c>
      <c r="M30" s="99">
        <f t="shared" si="4"/>
        <v>3.2041682656491099E-2</v>
      </c>
      <c r="N30" s="99">
        <f t="shared" si="4"/>
        <v>6.8338689257809726E-3</v>
      </c>
    </row>
    <row r="31" spans="1:14" x14ac:dyDescent="0.2">
      <c r="C31" s="20" t="s">
        <v>400</v>
      </c>
      <c r="D31" s="98">
        <v>5.2613435261237997</v>
      </c>
      <c r="E31" s="98">
        <v>5.008186634617096</v>
      </c>
      <c r="F31" s="98">
        <v>4.6898892052855032</v>
      </c>
      <c r="G31" s="98">
        <v>4.4499706877553962</v>
      </c>
      <c r="H31" s="98">
        <v>3.5821197429302822</v>
      </c>
      <c r="I31" s="98">
        <v>3.8907391101668063</v>
      </c>
      <c r="J31" s="99">
        <f t="shared" si="2"/>
        <v>-4.811639655341271E-2</v>
      </c>
      <c r="K31" s="99">
        <f t="shared" si="3"/>
        <v>-6.3555424858069087E-2</v>
      </c>
      <c r="L31" s="99">
        <f t="shared" si="4"/>
        <v>-5.1156542730203314E-2</v>
      </c>
      <c r="M31" s="99">
        <f t="shared" si="4"/>
        <v>-0.19502396885739159</v>
      </c>
      <c r="N31" s="99">
        <f t="shared" si="4"/>
        <v>8.615551388130438E-2</v>
      </c>
    </row>
    <row r="32" spans="1:14" ht="15" customHeight="1" x14ac:dyDescent="0.2">
      <c r="B32" t="s">
        <v>396</v>
      </c>
      <c r="C32" s="20" t="s">
        <v>402</v>
      </c>
      <c r="D32" s="98">
        <v>1.20142695404921</v>
      </c>
      <c r="E32" s="98">
        <v>1.3925131363209649</v>
      </c>
      <c r="F32" s="98">
        <v>1.642434162585839</v>
      </c>
      <c r="G32" s="98">
        <v>1.7483659127712834</v>
      </c>
      <c r="H32" s="98">
        <v>1.3498998278129248</v>
      </c>
      <c r="I32" s="98">
        <v>1.440011946818716</v>
      </c>
      <c r="J32" s="99">
        <f t="shared" si="2"/>
        <v>0.159049355125362</v>
      </c>
      <c r="K32" s="99">
        <f t="shared" si="3"/>
        <v>0.17947480691289441</v>
      </c>
      <c r="L32" s="99">
        <f t="shared" si="4"/>
        <v>6.4496801514811519E-2</v>
      </c>
      <c r="M32" s="99">
        <f t="shared" si="4"/>
        <v>-0.22790771774242713</v>
      </c>
      <c r="N32" s="99">
        <f t="shared" si="4"/>
        <v>6.6754671086808548E-2</v>
      </c>
    </row>
    <row r="33" spans="2:14" ht="15" customHeight="1" x14ac:dyDescent="0.2">
      <c r="C33" s="20" t="s">
        <v>401</v>
      </c>
      <c r="D33" s="98">
        <v>2.9240048079954799</v>
      </c>
      <c r="E33" s="98">
        <v>2.9932349123437856</v>
      </c>
      <c r="F33" s="98">
        <v>2.4752262372060456</v>
      </c>
      <c r="G33" s="98">
        <v>2.574593597914542</v>
      </c>
      <c r="H33" s="98">
        <v>2.6023207168275611</v>
      </c>
      <c r="I33" s="98">
        <v>2.5738283271620968</v>
      </c>
      <c r="J33" s="99">
        <f t="shared" si="2"/>
        <v>2.3676467343350716E-2</v>
      </c>
      <c r="K33" s="99">
        <f t="shared" si="3"/>
        <v>-0.17305981331486098</v>
      </c>
      <c r="L33" s="99">
        <f t="shared" si="4"/>
        <v>4.0144758977934458E-2</v>
      </c>
      <c r="M33" s="99">
        <f t="shared" si="4"/>
        <v>1.0769512879810872E-2</v>
      </c>
      <c r="N33" s="99">
        <f t="shared" si="4"/>
        <v>-1.0948838658210724E-2</v>
      </c>
    </row>
    <row r="34" spans="2:14" ht="15" customHeight="1" x14ac:dyDescent="0.2">
      <c r="C34" s="20" t="s">
        <v>194</v>
      </c>
      <c r="D34" s="98">
        <v>2.0477649943313798</v>
      </c>
      <c r="E34" s="98">
        <v>2.1692602448238771</v>
      </c>
      <c r="F34" s="98">
        <v>2.1000686072635335</v>
      </c>
      <c r="G34" s="98">
        <v>2.17467362831538</v>
      </c>
      <c r="H34" s="98">
        <v>2.1020140442783495</v>
      </c>
      <c r="I34" s="98">
        <v>2.0762375062035292</v>
      </c>
      <c r="J34" s="99">
        <f t="shared" si="2"/>
        <v>5.9330660905338339E-2</v>
      </c>
      <c r="K34" s="99">
        <f t="shared" si="3"/>
        <v>-3.1896420784663038E-2</v>
      </c>
      <c r="L34" s="99">
        <f t="shared" si="4"/>
        <v>3.5525039893367971E-2</v>
      </c>
      <c r="M34" s="99">
        <f t="shared" si="4"/>
        <v>-3.3411718931505408E-2</v>
      </c>
      <c r="N34" s="99">
        <f t="shared" si="4"/>
        <v>-1.2262781090822683E-2</v>
      </c>
    </row>
    <row r="35" spans="2:14" ht="15" customHeight="1" x14ac:dyDescent="0.2">
      <c r="C35" s="20" t="s">
        <v>403</v>
      </c>
      <c r="D35" s="98">
        <v>1.5607950301495199</v>
      </c>
      <c r="E35" s="98">
        <v>1.5464300924895871</v>
      </c>
      <c r="F35" s="98">
        <v>1.5001189315111809</v>
      </c>
      <c r="G35" s="98">
        <v>1.5044797123631255</v>
      </c>
      <c r="H35" s="98">
        <v>1.8422903903882148</v>
      </c>
      <c r="I35" s="98">
        <v>1.8721163666831531</v>
      </c>
      <c r="J35" s="99">
        <f t="shared" si="2"/>
        <v>-9.2036028962475536E-3</v>
      </c>
      <c r="K35" s="99">
        <f t="shared" si="3"/>
        <v>-2.9947141615596862E-2</v>
      </c>
      <c r="L35" s="99">
        <f t="shared" si="4"/>
        <v>2.9069567487902681E-3</v>
      </c>
      <c r="M35" s="99">
        <f t="shared" si="4"/>
        <v>0.22453654592289674</v>
      </c>
      <c r="N35" s="99">
        <f t="shared" si="4"/>
        <v>1.6189617256079369E-2</v>
      </c>
    </row>
    <row r="36" spans="2:14" ht="15" customHeight="1" x14ac:dyDescent="0.2">
      <c r="B36" t="s">
        <v>396</v>
      </c>
      <c r="C36" s="20" t="s">
        <v>397</v>
      </c>
      <c r="D36" s="98">
        <v>3.23736993816931</v>
      </c>
      <c r="E36" s="98">
        <v>3.1414157587317484</v>
      </c>
      <c r="F36" s="98">
        <v>3.0312313414341583</v>
      </c>
      <c r="G36" s="98">
        <v>3.0462557403598609</v>
      </c>
      <c r="H36" s="98">
        <v>2.8571138178099891</v>
      </c>
      <c r="I36" s="98">
        <v>2.8899265570354533</v>
      </c>
      <c r="J36" s="99">
        <f t="shared" si="2"/>
        <v>-2.9639547308523695E-2</v>
      </c>
      <c r="K36" s="99">
        <f t="shared" si="3"/>
        <v>-3.5074764297379657E-2</v>
      </c>
      <c r="L36" s="99">
        <f t="shared" si="4"/>
        <v>4.9565332478365143E-3</v>
      </c>
      <c r="M36" s="99">
        <f t="shared" si="4"/>
        <v>-6.2089968364746673E-2</v>
      </c>
      <c r="N36" s="99">
        <f t="shared" si="4"/>
        <v>1.1484575455455781E-2</v>
      </c>
    </row>
    <row r="37" spans="2:14" ht="15" customHeight="1" x14ac:dyDescent="0.2">
      <c r="C37" s="20" t="s">
        <v>395</v>
      </c>
      <c r="D37" s="98">
        <v>1.21031335717358</v>
      </c>
      <c r="E37" s="98">
        <v>1.0956404017882289</v>
      </c>
      <c r="F37" s="98">
        <v>1.0171909807413144</v>
      </c>
      <c r="G37" s="98">
        <v>0.95026856188348829</v>
      </c>
      <c r="H37" s="98">
        <v>1.0247457486111904</v>
      </c>
      <c r="I37" s="98">
        <v>1.0073547288317115</v>
      </c>
      <c r="J37" s="99">
        <f t="shared" si="2"/>
        <v>-9.4746500735267913E-2</v>
      </c>
      <c r="K37" s="99">
        <f t="shared" si="3"/>
        <v>-7.1601431381021263E-2</v>
      </c>
      <c r="L37" s="99">
        <f t="shared" si="4"/>
        <v>-6.5791400164651459E-2</v>
      </c>
      <c r="M37" s="99">
        <f t="shared" si="4"/>
        <v>7.8374882338613672E-2</v>
      </c>
      <c r="N37" s="99">
        <f t="shared" si="4"/>
        <v>-1.6971058238639647E-2</v>
      </c>
    </row>
    <row r="38" spans="2:14" ht="15" customHeight="1" x14ac:dyDescent="0.2">
      <c r="C38" s="20" t="s">
        <v>399</v>
      </c>
      <c r="D38" s="98">
        <v>1.2844545763158901</v>
      </c>
      <c r="E38" s="98">
        <v>1.1664354464256979</v>
      </c>
      <c r="F38" s="98">
        <v>1.0905172422319274</v>
      </c>
      <c r="G38" s="98">
        <v>0.88610374271559866</v>
      </c>
      <c r="H38" s="98">
        <v>0.97197634759297036</v>
      </c>
      <c r="I38" s="98">
        <v>0.68537631740873606</v>
      </c>
      <c r="J38" s="99">
        <f t="shared" si="2"/>
        <v>-9.1882680840842279E-2</v>
      </c>
      <c r="K38" s="99">
        <f t="shared" si="3"/>
        <v>-6.5085645696387417E-2</v>
      </c>
      <c r="L38" s="99">
        <f t="shared" si="4"/>
        <v>-0.18744637095142302</v>
      </c>
      <c r="M38" s="99">
        <f t="shared" si="4"/>
        <v>9.691032859674209E-2</v>
      </c>
      <c r="N38" s="99">
        <f t="shared" si="4"/>
        <v>-0.29486317325928635</v>
      </c>
    </row>
    <row r="39" spans="2:14" ht="15" customHeight="1" x14ac:dyDescent="0.2">
      <c r="C39" s="20" t="s">
        <v>406</v>
      </c>
      <c r="D39" s="98">
        <v>0.60163689407503096</v>
      </c>
      <c r="E39" s="98">
        <v>0.60237015404228056</v>
      </c>
      <c r="F39" s="98">
        <v>0.48834930990009495</v>
      </c>
      <c r="G39" s="98">
        <v>0.50529559658113832</v>
      </c>
      <c r="H39" s="98">
        <v>0.57640304227989281</v>
      </c>
      <c r="I39" s="98">
        <v>0.53050114726756292</v>
      </c>
      <c r="J39" s="99">
        <f t="shared" si="2"/>
        <v>1.2187749362959632E-3</v>
      </c>
      <c r="K39" s="99">
        <f t="shared" si="3"/>
        <v>-0.18928700795853581</v>
      </c>
      <c r="L39" s="99">
        <f t="shared" si="4"/>
        <v>3.4701158243696906E-2</v>
      </c>
      <c r="M39" s="99">
        <f t="shared" si="4"/>
        <v>0.14072445154850333</v>
      </c>
      <c r="N39" s="99">
        <f t="shared" si="4"/>
        <v>-7.9635067210558907E-2</v>
      </c>
    </row>
    <row r="40" spans="2:14" ht="15" customHeight="1" x14ac:dyDescent="0.2">
      <c r="C40" s="20" t="s">
        <v>393</v>
      </c>
      <c r="D40" s="98">
        <v>0.41760205896798502</v>
      </c>
      <c r="E40" s="98">
        <v>0.37078557740137341</v>
      </c>
      <c r="F40" s="98">
        <v>0.31247864147086113</v>
      </c>
      <c r="G40" s="98">
        <v>0.40444386898093015</v>
      </c>
      <c r="H40" s="98">
        <v>0.43094184508002786</v>
      </c>
      <c r="I40" s="98">
        <v>0.45816051908107563</v>
      </c>
      <c r="J40" s="99">
        <f t="shared" si="2"/>
        <v>-0.11210788012470208</v>
      </c>
      <c r="K40" s="99">
        <f t="shared" si="3"/>
        <v>-0.15725243775432862</v>
      </c>
      <c r="L40" s="99">
        <f t="shared" si="4"/>
        <v>0.29430884324503448</v>
      </c>
      <c r="M40" s="99">
        <f t="shared" si="4"/>
        <v>6.5517067092311754E-2</v>
      </c>
      <c r="N40" s="99">
        <f t="shared" si="4"/>
        <v>6.3160898185677716E-2</v>
      </c>
    </row>
    <row r="41" spans="2:14" ht="15" customHeight="1" x14ac:dyDescent="0.2">
      <c r="C41" s="20" t="s">
        <v>405</v>
      </c>
      <c r="D41" s="98">
        <v>0.57280925584714604</v>
      </c>
      <c r="E41" s="98">
        <v>0.52695037865422556</v>
      </c>
      <c r="F41" s="98">
        <v>0.51066519355843643</v>
      </c>
      <c r="G41" s="98">
        <v>0.53379576594469791</v>
      </c>
      <c r="H41" s="98">
        <v>0.44334079611488941</v>
      </c>
      <c r="I41" s="98">
        <v>0.37233811536371181</v>
      </c>
      <c r="J41" s="99">
        <f t="shared" si="2"/>
        <v>-8.0059595275041917E-2</v>
      </c>
      <c r="K41" s="99">
        <f t="shared" si="3"/>
        <v>-3.0904589417659722E-2</v>
      </c>
      <c r="L41" s="99">
        <f t="shared" si="4"/>
        <v>4.5294985203675475E-2</v>
      </c>
      <c r="M41" s="99">
        <f t="shared" si="4"/>
        <v>-0.16945613959624362</v>
      </c>
      <c r="N41" s="99">
        <f t="shared" si="4"/>
        <v>-0.16015372682458406</v>
      </c>
    </row>
    <row r="42" spans="2:14" ht="15" customHeight="1" x14ac:dyDescent="0.2">
      <c r="C42" s="20" t="s">
        <v>164</v>
      </c>
      <c r="D42" s="98">
        <v>0.70580267349700898</v>
      </c>
      <c r="E42" s="98">
        <v>0.26047995323643619</v>
      </c>
      <c r="F42" s="98">
        <v>0.27248017667335511</v>
      </c>
      <c r="G42" s="98">
        <v>0.34881783635656011</v>
      </c>
      <c r="H42" s="98">
        <v>0.24277111080542493</v>
      </c>
      <c r="I42" s="98">
        <v>0.3755864697865593</v>
      </c>
      <c r="J42" s="99">
        <f t="shared" si="2"/>
        <v>-0.63094507428563884</v>
      </c>
      <c r="K42" s="99">
        <f t="shared" si="3"/>
        <v>4.6069662128764177E-2</v>
      </c>
      <c r="L42" s="99">
        <f t="shared" si="4"/>
        <v>0.28015858113127012</v>
      </c>
      <c r="M42" s="99">
        <f t="shared" si="4"/>
        <v>-0.30401749709477199</v>
      </c>
      <c r="N42" s="99">
        <f t="shared" si="4"/>
        <v>0.54708057536377375</v>
      </c>
    </row>
    <row r="43" spans="2:14" ht="15" customHeight="1" x14ac:dyDescent="0.2">
      <c r="C43" s="20" t="s">
        <v>398</v>
      </c>
      <c r="D43" s="98">
        <v>0</v>
      </c>
      <c r="E43" s="98">
        <v>0.28291809529277617</v>
      </c>
      <c r="F43" s="98">
        <v>0.18537990304449337</v>
      </c>
      <c r="G43" s="98">
        <v>0.17867798032594964</v>
      </c>
      <c r="H43" s="98">
        <v>0.26224517956550036</v>
      </c>
      <c r="I43" s="98">
        <v>9.8311431970184188E-2</v>
      </c>
      <c r="J43" s="99" t="str">
        <f t="shared" si="2"/>
        <v>-</v>
      </c>
      <c r="K43" s="99">
        <f t="shared" si="3"/>
        <v>-0.34475770150843821</v>
      </c>
      <c r="L43" s="99">
        <f t="shared" si="4"/>
        <v>-3.6152369315541111E-2</v>
      </c>
      <c r="M43" s="99">
        <f t="shared" si="4"/>
        <v>0.46769724555373293</v>
      </c>
      <c r="N43" s="99">
        <f t="shared" si="4"/>
        <v>-0.62511634290830054</v>
      </c>
    </row>
    <row r="44" spans="2:14" ht="15" customHeight="1" x14ac:dyDescent="0.2">
      <c r="C44" s="20" t="s">
        <v>407</v>
      </c>
      <c r="D44" s="98">
        <v>0.267469084381179</v>
      </c>
      <c r="E44" s="98">
        <v>0.2666397910835806</v>
      </c>
      <c r="F44" s="98">
        <v>0.26688494578526628</v>
      </c>
      <c r="G44" s="98">
        <v>0.24871521737228341</v>
      </c>
      <c r="H44" s="98">
        <v>0.41853236955212714</v>
      </c>
      <c r="I44" s="98">
        <v>0.20697168882021832</v>
      </c>
      <c r="J44" s="99">
        <f t="shared" si="2"/>
        <v>-3.1005201947621464E-3</v>
      </c>
      <c r="K44" s="99">
        <f t="shared" si="3"/>
        <v>9.1942279391021842E-4</v>
      </c>
      <c r="L44" s="99">
        <f t="shared" si="4"/>
        <v>-6.8080754272300203E-2</v>
      </c>
      <c r="M44" s="99">
        <f t="shared" si="4"/>
        <v>0.68277749135734211</v>
      </c>
      <c r="N44" s="99">
        <f t="shared" si="4"/>
        <v>-0.50548224252833918</v>
      </c>
    </row>
    <row r="45" spans="2:14" ht="15" customHeight="1" x14ac:dyDescent="0.2">
      <c r="C45" s="66" t="s">
        <v>391</v>
      </c>
      <c r="D45" s="78">
        <v>40.642639932184302</v>
      </c>
      <c r="E45" s="78">
        <v>40.062917528009486</v>
      </c>
      <c r="F45" s="78">
        <v>37.178670560809259</v>
      </c>
      <c r="G45" s="78">
        <v>37.314044359511058</v>
      </c>
      <c r="H45" s="78">
        <v>37.557843731647338</v>
      </c>
      <c r="I45" s="78">
        <v>37.539493044820354</v>
      </c>
      <c r="J45" s="79">
        <f t="shared" si="2"/>
        <v>-1.4263896369481222E-2</v>
      </c>
      <c r="K45" s="79">
        <f t="shared" si="3"/>
        <v>-7.199293374437199E-2</v>
      </c>
      <c r="L45" s="79">
        <f t="shared" si="4"/>
        <v>3.6411683543224882E-3</v>
      </c>
      <c r="M45" s="79">
        <f t="shared" si="4"/>
        <v>6.5337160932579241E-3</v>
      </c>
      <c r="N45" s="79">
        <f t="shared" si="4"/>
        <v>-4.8859798656442077E-4</v>
      </c>
    </row>
    <row r="46" spans="2:14" ht="6" customHeight="1" x14ac:dyDescent="0.2">
      <c r="C46" s="21"/>
      <c r="D46" s="25"/>
      <c r="E46" s="25"/>
      <c r="F46" s="25"/>
      <c r="G46" s="25"/>
      <c r="H46" s="25"/>
      <c r="I46" s="25"/>
      <c r="J46" s="27"/>
      <c r="K46" s="27"/>
      <c r="L46" s="27"/>
      <c r="M46" s="27"/>
      <c r="N46" s="27"/>
    </row>
    <row r="47" spans="2:14" ht="27" customHeight="1" x14ac:dyDescent="0.2">
      <c r="C47" s="311" t="s">
        <v>408</v>
      </c>
      <c r="D47" s="311"/>
      <c r="E47" s="311"/>
      <c r="F47" s="311"/>
      <c r="G47" s="311"/>
      <c r="H47" s="311"/>
      <c r="I47" s="311"/>
      <c r="J47" s="311"/>
      <c r="K47" s="311"/>
      <c r="L47" s="311"/>
      <c r="M47" s="311"/>
      <c r="N47" s="311"/>
    </row>
    <row r="48" spans="2:14" ht="15" customHeight="1" x14ac:dyDescent="0.2"/>
    <row r="49" spans="3:9" ht="15" customHeight="1" x14ac:dyDescent="0.2"/>
    <row r="50" spans="3:9" ht="6" customHeight="1" x14ac:dyDescent="0.2"/>
    <row r="51" spans="3:9" s="44" customFormat="1" ht="39.75" customHeight="1" x14ac:dyDescent="0.2">
      <c r="C51" s="45"/>
      <c r="D51" s="45"/>
      <c r="E51" s="45"/>
      <c r="F51" s="45"/>
      <c r="G51" s="45"/>
      <c r="H51" s="45"/>
      <c r="I51" s="45"/>
    </row>
    <row r="52" spans="3:9" s="44" customFormat="1" x14ac:dyDescent="0.2">
      <c r="C52" s="57"/>
      <c r="D52" s="57"/>
      <c r="E52" s="57"/>
      <c r="F52" s="57"/>
      <c r="G52" s="57"/>
      <c r="H52" s="45"/>
      <c r="I52" s="45"/>
    </row>
    <row r="53" spans="3:9" s="44" customFormat="1" ht="25.5" x14ac:dyDescent="0.2">
      <c r="C53" s="58"/>
      <c r="D53" s="296">
        <v>2014</v>
      </c>
      <c r="E53" s="296">
        <v>2015</v>
      </c>
      <c r="F53" s="291" t="s">
        <v>610</v>
      </c>
      <c r="G53" s="291" t="s">
        <v>655</v>
      </c>
    </row>
    <row r="54" spans="3:9" s="44" customFormat="1" x14ac:dyDescent="0.2">
      <c r="C54" s="58" t="s">
        <v>394</v>
      </c>
      <c r="D54" s="62">
        <v>13.500979182480267</v>
      </c>
      <c r="E54" s="62">
        <v>13.669901406132784</v>
      </c>
      <c r="F54" s="63">
        <f t="shared" ref="F54:F70" si="5">IFERROR(E54/D54-1,"-")</f>
        <v>1.2511849797659291E-2</v>
      </c>
      <c r="G54" s="63">
        <f t="shared" ref="G54:G70" si="6">IFERROR(E54/$E$70,"-")</f>
        <v>0.34341327385535619</v>
      </c>
    </row>
    <row r="55" spans="3:9" s="44" customFormat="1" x14ac:dyDescent="0.2">
      <c r="C55" s="58" t="s">
        <v>404</v>
      </c>
      <c r="D55" s="62">
        <v>6.404704310515565</v>
      </c>
      <c r="E55" s="62">
        <v>6.6703069949161691</v>
      </c>
      <c r="F55" s="63">
        <f t="shared" si="5"/>
        <v>4.146993702184254E-2</v>
      </c>
      <c r="G55" s="63">
        <f t="shared" si="6"/>
        <v>0.16757048165078722</v>
      </c>
    </row>
    <row r="56" spans="3:9" s="44" customFormat="1" ht="13.5" customHeight="1" x14ac:dyDescent="0.2">
      <c r="C56" s="58" t="s">
        <v>400</v>
      </c>
      <c r="D56" s="62">
        <v>4.4522202599407157</v>
      </c>
      <c r="E56" s="62">
        <v>4.6412245550610489</v>
      </c>
      <c r="F56" s="63">
        <f t="shared" si="5"/>
        <v>4.2451694679375596E-2</v>
      </c>
      <c r="G56" s="63">
        <f t="shared" si="6"/>
        <v>0.11659616787260255</v>
      </c>
    </row>
    <row r="57" spans="3:9" s="44" customFormat="1" x14ac:dyDescent="0.2">
      <c r="C57" s="58" t="s">
        <v>402</v>
      </c>
      <c r="D57" s="62">
        <v>2.6625203360021565</v>
      </c>
      <c r="E57" s="62">
        <v>3.1467276413530207</v>
      </c>
      <c r="F57" s="63">
        <f t="shared" si="5"/>
        <v>0.18186050968456224</v>
      </c>
      <c r="G57" s="63">
        <f t="shared" si="6"/>
        <v>7.9051633888403708E-2</v>
      </c>
    </row>
    <row r="58" spans="3:9" s="44" customFormat="1" x14ac:dyDescent="0.2">
      <c r="C58" s="58" t="s">
        <v>401</v>
      </c>
      <c r="D58" s="62">
        <v>2.6127829449986084</v>
      </c>
      <c r="E58" s="62">
        <v>2.5356097941172324</v>
      </c>
      <c r="F58" s="63">
        <f t="shared" si="5"/>
        <v>-2.9536763101236874E-2</v>
      </c>
      <c r="G58" s="63">
        <f t="shared" si="6"/>
        <v>6.3699220261153516E-2</v>
      </c>
    </row>
    <row r="59" spans="3:9" s="44" customFormat="1" x14ac:dyDescent="0.2">
      <c r="C59" s="58" t="s">
        <v>194</v>
      </c>
      <c r="D59" s="62">
        <v>2.1819029318956553</v>
      </c>
      <c r="E59" s="62">
        <v>2.1968906107302302</v>
      </c>
      <c r="F59" s="63">
        <f t="shared" si="5"/>
        <v>6.8690859778777202E-3</v>
      </c>
      <c r="G59" s="63">
        <f t="shared" si="6"/>
        <v>5.5189966227151652E-2</v>
      </c>
    </row>
    <row r="60" spans="3:9" s="44" customFormat="1" x14ac:dyDescent="0.2">
      <c r="C60" s="58" t="s">
        <v>403</v>
      </c>
      <c r="D60" s="62">
        <v>1.8584538199242142</v>
      </c>
      <c r="E60" s="62">
        <v>1.7219877418294698</v>
      </c>
      <c r="F60" s="63">
        <f t="shared" si="5"/>
        <v>-7.3429899969378543E-2</v>
      </c>
      <c r="G60" s="63">
        <f t="shared" si="6"/>
        <v>4.3259525463376698E-2</v>
      </c>
    </row>
    <row r="61" spans="3:9" s="44" customFormat="1" x14ac:dyDescent="0.2">
      <c r="C61" s="58" t="s">
        <v>397</v>
      </c>
      <c r="D61" s="62">
        <v>1.381584114030282</v>
      </c>
      <c r="E61" s="62">
        <v>1.2594920495850299</v>
      </c>
      <c r="F61" s="63">
        <f t="shared" si="5"/>
        <v>-8.8371068547604903E-2</v>
      </c>
      <c r="G61" s="63">
        <f t="shared" si="6"/>
        <v>3.1640775986046372E-2</v>
      </c>
    </row>
    <row r="62" spans="3:9" s="44" customFormat="1" x14ac:dyDescent="0.2">
      <c r="C62" s="58" t="s">
        <v>395</v>
      </c>
      <c r="D62" s="62">
        <v>1.1247199558113317</v>
      </c>
      <c r="E62" s="62">
        <v>1.1080298480927395</v>
      </c>
      <c r="F62" s="63">
        <f t="shared" si="5"/>
        <v>-1.4839345236434931E-2</v>
      </c>
      <c r="G62" s="63">
        <f t="shared" si="6"/>
        <v>2.7835764601218699E-2</v>
      </c>
    </row>
    <row r="63" spans="3:9" s="44" customFormat="1" x14ac:dyDescent="0.2">
      <c r="C63" s="58" t="s">
        <v>406</v>
      </c>
      <c r="D63" s="62">
        <v>0.58366897910488913</v>
      </c>
      <c r="E63" s="62">
        <v>0.67139960242368957</v>
      </c>
      <c r="F63" s="63">
        <f t="shared" si="5"/>
        <v>0.15030886762792073</v>
      </c>
      <c r="G63" s="63">
        <f t="shared" si="6"/>
        <v>1.6866803108767363E-2</v>
      </c>
    </row>
    <row r="64" spans="3:9" s="44" customFormat="1" x14ac:dyDescent="0.2">
      <c r="C64" s="58" t="s">
        <v>399</v>
      </c>
      <c r="D64" s="62">
        <v>0.73705282585204612</v>
      </c>
      <c r="E64" s="62">
        <v>0.59339992560246613</v>
      </c>
      <c r="F64" s="63">
        <f t="shared" si="5"/>
        <v>-0.19490176987451979</v>
      </c>
      <c r="G64" s="63">
        <f t="shared" si="6"/>
        <v>1.4907306578322824E-2</v>
      </c>
    </row>
    <row r="65" spans="1:9" s="44" customFormat="1" x14ac:dyDescent="0.2">
      <c r="C65" s="58" t="s">
        <v>393</v>
      </c>
      <c r="D65" s="62">
        <v>0.4777473787931889</v>
      </c>
      <c r="E65" s="62">
        <v>0.498494194377119</v>
      </c>
      <c r="F65" s="63">
        <f t="shared" si="5"/>
        <v>4.3426330535475621E-2</v>
      </c>
      <c r="G65" s="63">
        <f t="shared" si="6"/>
        <v>1.2523098609338416E-2</v>
      </c>
    </row>
    <row r="66" spans="1:9" s="44" customFormat="1" x14ac:dyDescent="0.2">
      <c r="C66" s="58" t="s">
        <v>164</v>
      </c>
      <c r="D66" s="62">
        <v>0.35339434729117597</v>
      </c>
      <c r="E66" s="62">
        <v>0.38278204460576337</v>
      </c>
      <c r="F66" s="63">
        <f t="shared" si="5"/>
        <v>8.3158368377561187E-2</v>
      </c>
      <c r="G66" s="63">
        <f t="shared" si="6"/>
        <v>9.6161948214299586E-3</v>
      </c>
    </row>
    <row r="67" spans="1:9" s="44" customFormat="1" x14ac:dyDescent="0.2">
      <c r="C67" s="58" t="s">
        <v>405</v>
      </c>
      <c r="D67" s="62">
        <v>0.38348279162785492</v>
      </c>
      <c r="E67" s="62">
        <v>0.33060305604066292</v>
      </c>
      <c r="F67" s="63">
        <f t="shared" si="5"/>
        <v>-0.13789337290135395</v>
      </c>
      <c r="G67" s="63">
        <f t="shared" si="6"/>
        <v>8.3053618638810993E-3</v>
      </c>
    </row>
    <row r="68" spans="1:9" s="44" customFormat="1" x14ac:dyDescent="0.2">
      <c r="C68" s="58" t="s">
        <v>398</v>
      </c>
      <c r="D68" s="62">
        <v>9.8740132837012856E-2</v>
      </c>
      <c r="E68" s="62">
        <v>9.7081889815284053E-2</v>
      </c>
      <c r="F68" s="63">
        <f t="shared" si="5"/>
        <v>-1.6794012465691233E-2</v>
      </c>
      <c r="G68" s="63">
        <f t="shared" si="6"/>
        <v>2.4388771084021535E-3</v>
      </c>
    </row>
    <row r="69" spans="1:9" s="44" customFormat="1" x14ac:dyDescent="0.2">
      <c r="A69" s="215"/>
      <c r="C69" s="58" t="s">
        <v>407</v>
      </c>
      <c r="D69" s="62">
        <v>0.23379159929886251</v>
      </c>
      <c r="E69" s="62">
        <v>0.2820471756944169</v>
      </c>
      <c r="F69" s="63">
        <f t="shared" si="5"/>
        <v>0.20640423582486345</v>
      </c>
      <c r="G69" s="63">
        <f t="shared" si="6"/>
        <v>7.0855481037648462E-3</v>
      </c>
    </row>
    <row r="70" spans="1:9" s="44" customFormat="1" x14ac:dyDescent="0.2">
      <c r="C70" s="58" t="s">
        <v>391</v>
      </c>
      <c r="D70" s="62">
        <v>39.047745910403684</v>
      </c>
      <c r="E70" s="62">
        <v>39.805978530376997</v>
      </c>
      <c r="F70" s="63">
        <f t="shared" si="5"/>
        <v>1.9418089374815706E-2</v>
      </c>
      <c r="G70" s="63">
        <f t="shared" si="6"/>
        <v>1</v>
      </c>
    </row>
    <row r="71" spans="1:9" s="44" customFormat="1" x14ac:dyDescent="0.2">
      <c r="C71" s="45"/>
      <c r="D71" s="45"/>
      <c r="E71" s="45"/>
      <c r="F71" s="45"/>
      <c r="G71" s="45"/>
      <c r="H71" s="45"/>
      <c r="I71" s="45"/>
    </row>
    <row r="72" spans="1:9" s="44" customFormat="1" x14ac:dyDescent="0.2"/>
    <row r="73" spans="1:9" s="44" customFormat="1" x14ac:dyDescent="0.2"/>
    <row r="74" spans="1:9" s="44" customFormat="1" x14ac:dyDescent="0.2"/>
    <row r="75" spans="1:9" s="44" customFormat="1" x14ac:dyDescent="0.2"/>
    <row r="76" spans="1:9" s="44" customFormat="1" x14ac:dyDescent="0.2"/>
    <row r="77" spans="1:9" s="44" customFormat="1" x14ac:dyDescent="0.2"/>
  </sheetData>
  <sortState ref="C54:G68">
    <sortCondition descending="1" ref="G54:G68"/>
  </sortState>
  <mergeCells count="2">
    <mergeCell ref="C47:N47"/>
    <mergeCell ref="C24:H24"/>
  </mergeCells>
  <conditionalFormatting sqref="J29:N44">
    <cfRule type="expression" dxfId="13" priority="1">
      <formula>$C29="Todos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4" orientation="landscape" cellComments="atEnd" r:id="rId1"/>
  <headerFooter scaleWithDoc="0" alignWithMargins="0">
    <oddHeader>&amp;L&amp;G&amp;C&amp;K01+023Encuesta de Turismo Receptivo</oddHeader>
    <oddFooter>&amp;CTurismo de Tenerife&amp;R&amp;K01+034&amp;P</oddFooter>
  </headerFooter>
  <ignoredErrors>
    <ignoredError sqref="D5:F5" numberStoredAsText="1"/>
  </ignoredError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pageSetUpPr fitToPage="1"/>
  </sheetPr>
  <dimension ref="A1:H81"/>
  <sheetViews>
    <sheetView showGridLines="0" zoomScaleNormal="100" workbookViewId="0"/>
  </sheetViews>
  <sheetFormatPr baseColWidth="10" defaultColWidth="9.42578125" defaultRowHeight="12.75" x14ac:dyDescent="0.2"/>
  <cols>
    <col min="1" max="1" width="16.28515625" customWidth="1"/>
    <col min="2" max="2" width="1.85546875" customWidth="1"/>
    <col min="3" max="3" width="31" customWidth="1"/>
    <col min="4" max="4" width="5.42578125" bestFit="1" customWidth="1"/>
    <col min="5" max="8" width="13.28515625" customWidth="1"/>
    <col min="9" max="13" width="14.42578125" customWidth="1"/>
    <col min="15" max="15" width="5.85546875" customWidth="1"/>
  </cols>
  <sheetData>
    <row r="1" spans="1:8" x14ac:dyDescent="0.2">
      <c r="A1" s="10"/>
      <c r="B1" s="10"/>
    </row>
    <row r="2" spans="1:8" ht="77.25" customHeight="1" x14ac:dyDescent="0.2"/>
    <row r="3" spans="1:8" ht="21" x14ac:dyDescent="0.35">
      <c r="C3" s="343" t="s">
        <v>657</v>
      </c>
      <c r="D3" s="343"/>
      <c r="E3" s="343"/>
      <c r="F3" s="343"/>
      <c r="G3" s="343"/>
      <c r="H3" s="343"/>
    </row>
    <row r="4" spans="1:8" ht="19.5" thickBot="1" x14ac:dyDescent="0.35">
      <c r="C4" s="344" t="s">
        <v>414</v>
      </c>
      <c r="D4" s="344"/>
      <c r="E4" s="344"/>
      <c r="F4" s="344"/>
      <c r="G4" s="344"/>
      <c r="H4" s="344"/>
    </row>
    <row r="5" spans="1:8" s="11" customFormat="1" ht="6" customHeight="1" x14ac:dyDescent="0.2">
      <c r="C5" s="41"/>
      <c r="D5" s="41"/>
      <c r="E5" s="42"/>
      <c r="F5" s="42"/>
      <c r="G5" s="42"/>
      <c r="H5" s="43"/>
    </row>
    <row r="6" spans="1:8" ht="42.75" customHeight="1" x14ac:dyDescent="0.2">
      <c r="C6" s="100"/>
      <c r="D6" s="206" t="s">
        <v>654</v>
      </c>
      <c r="E6" s="206" t="s">
        <v>602</v>
      </c>
      <c r="F6" s="206" t="s">
        <v>603</v>
      </c>
      <c r="G6" s="207" t="s">
        <v>609</v>
      </c>
      <c r="H6" s="207" t="s">
        <v>610</v>
      </c>
    </row>
    <row r="7" spans="1:8" x14ac:dyDescent="0.2">
      <c r="C7" s="20" t="s">
        <v>398</v>
      </c>
      <c r="D7" s="196">
        <v>71.300601909936518</v>
      </c>
      <c r="E7" s="196">
        <v>90.407466412676712</v>
      </c>
      <c r="F7" s="196">
        <v>92.68628251681325</v>
      </c>
      <c r="G7" s="99">
        <f t="shared" ref="G7:G21" si="0">IFERROR(E7/D7-1,"-")</f>
        <v>0.26797620203648576</v>
      </c>
      <c r="H7" s="99">
        <f t="shared" ref="H7:H21" si="1">IFERROR(F7/E7-1,"-")</f>
        <v>2.5206060899158222E-2</v>
      </c>
    </row>
    <row r="8" spans="1:8" ht="15" customHeight="1" x14ac:dyDescent="0.2">
      <c r="C8" s="20" t="s">
        <v>393</v>
      </c>
      <c r="D8" s="196">
        <v>55.066364366858025</v>
      </c>
      <c r="E8" s="196">
        <v>61.906029746167228</v>
      </c>
      <c r="F8" s="196">
        <v>62.190856941340847</v>
      </c>
      <c r="G8" s="99">
        <f t="shared" si="0"/>
        <v>0.12420768027724916</v>
      </c>
      <c r="H8" s="99">
        <f t="shared" si="1"/>
        <v>4.6009604612264887E-3</v>
      </c>
    </row>
    <row r="9" spans="1:8" ht="15" customHeight="1" x14ac:dyDescent="0.2">
      <c r="B9" t="s">
        <v>396</v>
      </c>
      <c r="C9" s="20" t="s">
        <v>397</v>
      </c>
      <c r="D9" s="196">
        <v>62.060734630725385</v>
      </c>
      <c r="E9" s="196">
        <v>69.548338330877314</v>
      </c>
      <c r="F9" s="196">
        <v>69.023706939124182</v>
      </c>
      <c r="G9" s="99">
        <f t="shared" si="0"/>
        <v>0.12064961436091215</v>
      </c>
      <c r="H9" s="99">
        <f t="shared" si="1"/>
        <v>-7.5434065621695634E-3</v>
      </c>
    </row>
    <row r="10" spans="1:8" ht="15" customHeight="1" x14ac:dyDescent="0.2">
      <c r="C10" s="20" t="s">
        <v>394</v>
      </c>
      <c r="D10" s="196">
        <v>143.86391620006228</v>
      </c>
      <c r="E10" s="196">
        <v>153.02267175421568</v>
      </c>
      <c r="F10" s="196">
        <v>159.01522029553732</v>
      </c>
      <c r="G10" s="99">
        <f t="shared" si="0"/>
        <v>6.3662631993257612E-2</v>
      </c>
      <c r="H10" s="99">
        <f t="shared" si="1"/>
        <v>3.9161180971580833E-2</v>
      </c>
    </row>
    <row r="11" spans="1:8" ht="15" customHeight="1" x14ac:dyDescent="0.2">
      <c r="B11" t="s">
        <v>396</v>
      </c>
      <c r="C11" s="20" t="s">
        <v>402</v>
      </c>
      <c r="D11" s="196">
        <v>412.00361853856555</v>
      </c>
      <c r="E11" s="196">
        <v>427.1240400233209</v>
      </c>
      <c r="F11" s="196">
        <v>502.47176933294691</v>
      </c>
      <c r="G11" s="99">
        <f t="shared" si="0"/>
        <v>3.669972981885361E-2</v>
      </c>
      <c r="H11" s="99">
        <f t="shared" si="1"/>
        <v>0.17640713762098725</v>
      </c>
    </row>
    <row r="12" spans="1:8" ht="15" customHeight="1" x14ac:dyDescent="0.2">
      <c r="C12" s="20" t="s">
        <v>403</v>
      </c>
      <c r="D12" s="196">
        <v>55.951915154034694</v>
      </c>
      <c r="E12" s="196">
        <v>57.53481031080355</v>
      </c>
      <c r="F12" s="196">
        <v>56.200781666855967</v>
      </c>
      <c r="G12" s="99">
        <f t="shared" si="0"/>
        <v>2.82902766136095E-2</v>
      </c>
      <c r="H12" s="99">
        <f t="shared" si="1"/>
        <v>-2.3186461148323012E-2</v>
      </c>
    </row>
    <row r="13" spans="1:8" ht="15" customHeight="1" x14ac:dyDescent="0.2">
      <c r="C13" s="20" t="s">
        <v>400</v>
      </c>
      <c r="D13" s="196">
        <v>65.453343545152279</v>
      </c>
      <c r="E13" s="196">
        <v>67.108058324572823</v>
      </c>
      <c r="F13" s="196">
        <v>72.628161676868174</v>
      </c>
      <c r="G13" s="99">
        <f t="shared" si="0"/>
        <v>2.5280828904929109E-2</v>
      </c>
      <c r="H13" s="99">
        <f t="shared" si="1"/>
        <v>8.2256937394865171E-2</v>
      </c>
    </row>
    <row r="14" spans="1:8" ht="15" customHeight="1" x14ac:dyDescent="0.2">
      <c r="C14" s="20" t="s">
        <v>395</v>
      </c>
      <c r="D14" s="196">
        <v>26.239547591171615</v>
      </c>
      <c r="E14" s="196">
        <v>26.906415841428235</v>
      </c>
      <c r="F14" s="196">
        <v>28.095280126667763</v>
      </c>
      <c r="G14" s="99">
        <f t="shared" si="0"/>
        <v>2.541462454486032E-2</v>
      </c>
      <c r="H14" s="99">
        <f t="shared" si="1"/>
        <v>4.4185159860980594E-2</v>
      </c>
    </row>
    <row r="15" spans="1:8" ht="15" customHeight="1" x14ac:dyDescent="0.2">
      <c r="C15" s="20" t="s">
        <v>401</v>
      </c>
      <c r="D15" s="196">
        <v>81.696891387079475</v>
      </c>
      <c r="E15" s="196">
        <v>83.169169539602379</v>
      </c>
      <c r="F15" s="196">
        <v>82.369770107456773</v>
      </c>
      <c r="G15" s="99">
        <f t="shared" si="0"/>
        <v>1.8021226114311562E-2</v>
      </c>
      <c r="H15" s="99">
        <f t="shared" si="1"/>
        <v>-9.6117279584588822E-3</v>
      </c>
    </row>
    <row r="16" spans="1:8" ht="15" customHeight="1" x14ac:dyDescent="0.2">
      <c r="C16" s="20" t="s">
        <v>405</v>
      </c>
      <c r="D16" s="196">
        <v>38.343607858914183</v>
      </c>
      <c r="E16" s="196">
        <v>37.518949060411288</v>
      </c>
      <c r="F16" s="196">
        <v>37.908031035393705</v>
      </c>
      <c r="G16" s="99">
        <f t="shared" si="0"/>
        <v>-2.1507073657159204E-2</v>
      </c>
      <c r="H16" s="99">
        <f t="shared" si="1"/>
        <v>1.0370279144971128E-2</v>
      </c>
    </row>
    <row r="17" spans="1:8" ht="15" customHeight="1" x14ac:dyDescent="0.2">
      <c r="C17" s="20" t="s">
        <v>404</v>
      </c>
      <c r="D17" s="196">
        <v>101.03594342581906</v>
      </c>
      <c r="E17" s="196">
        <v>97.323703036327473</v>
      </c>
      <c r="F17" s="196">
        <v>102.43614517865902</v>
      </c>
      <c r="G17" s="99">
        <f t="shared" si="0"/>
        <v>-3.6741779842112576E-2</v>
      </c>
      <c r="H17" s="99">
        <f t="shared" si="1"/>
        <v>5.2530287924034802E-2</v>
      </c>
    </row>
    <row r="18" spans="1:8" ht="15" customHeight="1" x14ac:dyDescent="0.2">
      <c r="C18" s="20" t="s">
        <v>194</v>
      </c>
      <c r="D18" s="196">
        <v>73.566908641577228</v>
      </c>
      <c r="E18" s="196">
        <v>70.776697380352161</v>
      </c>
      <c r="F18" s="196">
        <v>71.959199623052299</v>
      </c>
      <c r="G18" s="99">
        <f t="shared" si="0"/>
        <v>-3.7927531722437346E-2</v>
      </c>
      <c r="H18" s="99">
        <f t="shared" si="1"/>
        <v>1.6707508070705757E-2</v>
      </c>
    </row>
    <row r="19" spans="1:8" ht="15" customHeight="1" x14ac:dyDescent="0.2">
      <c r="C19" s="20" t="s">
        <v>399</v>
      </c>
      <c r="D19" s="196">
        <v>90.486834985299907</v>
      </c>
      <c r="E19" s="196">
        <v>86.18605061028363</v>
      </c>
      <c r="F19" s="196">
        <v>83.442752214106605</v>
      </c>
      <c r="G19" s="99">
        <f t="shared" si="0"/>
        <v>-4.752939337214046E-2</v>
      </c>
      <c r="H19" s="99">
        <f t="shared" si="1"/>
        <v>-3.1829958290833904E-2</v>
      </c>
    </row>
    <row r="20" spans="1:8" ht="15" customHeight="1" x14ac:dyDescent="0.2">
      <c r="A20" s="20"/>
      <c r="C20" s="20" t="s">
        <v>406</v>
      </c>
      <c r="D20" s="196">
        <v>82.96014226500327</v>
      </c>
      <c r="E20" s="196">
        <v>78.459560535840438</v>
      </c>
      <c r="F20" s="196">
        <v>87.367347148694748</v>
      </c>
      <c r="G20" s="99">
        <f t="shared" si="0"/>
        <v>-5.4249927812158538E-2</v>
      </c>
      <c r="H20" s="99">
        <f t="shared" si="1"/>
        <v>0.11353347574238848</v>
      </c>
    </row>
    <row r="21" spans="1:8" ht="15" customHeight="1" x14ac:dyDescent="0.2">
      <c r="C21" s="20" t="s">
        <v>164</v>
      </c>
      <c r="D21" s="196">
        <v>306.45758091505161</v>
      </c>
      <c r="E21" s="196">
        <v>283.45928347547806</v>
      </c>
      <c r="F21" s="196">
        <v>357.91563541657331</v>
      </c>
      <c r="G21" s="99">
        <f t="shared" si="0"/>
        <v>-7.5045614374762537E-2</v>
      </c>
      <c r="H21" s="99">
        <f t="shared" si="1"/>
        <v>0.26267035966573471</v>
      </c>
    </row>
    <row r="22" spans="1:8" ht="15" customHeight="1" x14ac:dyDescent="0.2">
      <c r="C22" s="20" t="s">
        <v>407</v>
      </c>
      <c r="D22" s="196">
        <v>69.40560865130567</v>
      </c>
      <c r="E22" s="196">
        <v>68.551563566118745</v>
      </c>
      <c r="F22" s="196">
        <v>76.362088075383667</v>
      </c>
      <c r="G22" s="99">
        <f>IFERROR(E22/D22-1,"-")</f>
        <v>-1.2305130691636967E-2</v>
      </c>
      <c r="H22" s="99">
        <f>IFERROR(F22/E22-1,"-")</f>
        <v>0.11393648959927205</v>
      </c>
    </row>
    <row r="23" spans="1:8" ht="6" customHeight="1" x14ac:dyDescent="0.2">
      <c r="C23" s="21"/>
      <c r="D23" s="21"/>
      <c r="E23" s="25"/>
      <c r="F23" s="25"/>
      <c r="G23" s="25"/>
      <c r="H23" s="27"/>
    </row>
    <row r="24" spans="1:8" ht="30" customHeight="1" x14ac:dyDescent="0.2">
      <c r="C24" s="311" t="s">
        <v>408</v>
      </c>
      <c r="D24" s="311"/>
      <c r="E24" s="311"/>
      <c r="F24" s="311"/>
      <c r="G24" s="311"/>
      <c r="H24" s="311"/>
    </row>
    <row r="25" spans="1:8" ht="34.5" customHeight="1" x14ac:dyDescent="0.2">
      <c r="C25" s="28"/>
      <c r="D25" s="28"/>
      <c r="E25" s="28"/>
      <c r="F25" s="28"/>
      <c r="G25" s="28"/>
    </row>
    <row r="26" spans="1:8" ht="21" x14ac:dyDescent="0.35">
      <c r="C26" s="212" t="s">
        <v>657</v>
      </c>
      <c r="D26" s="212"/>
      <c r="E26" s="212"/>
      <c r="F26" s="212"/>
      <c r="G26" s="212"/>
      <c r="H26" s="212"/>
    </row>
    <row r="27" spans="1:8" ht="18" customHeight="1" thickBot="1" x14ac:dyDescent="0.35">
      <c r="C27" s="213" t="s">
        <v>414</v>
      </c>
      <c r="D27" s="214"/>
      <c r="E27" s="214"/>
      <c r="F27" s="214"/>
      <c r="G27" s="214"/>
      <c r="H27" s="214"/>
    </row>
    <row r="28" spans="1:8" ht="6" customHeight="1" x14ac:dyDescent="0.2">
      <c r="C28" s="41"/>
      <c r="D28" s="42"/>
      <c r="E28" s="42"/>
      <c r="F28" s="42"/>
      <c r="G28" s="43"/>
      <c r="H28" s="43"/>
    </row>
    <row r="29" spans="1:8" ht="24.75" customHeight="1" x14ac:dyDescent="0.2">
      <c r="C29" s="100"/>
      <c r="D29" s="210">
        <v>2010</v>
      </c>
      <c r="E29" s="210">
        <v>2011</v>
      </c>
      <c r="F29" s="210">
        <v>2012</v>
      </c>
      <c r="G29" s="207" t="s">
        <v>412</v>
      </c>
      <c r="H29" s="207" t="s">
        <v>413</v>
      </c>
    </row>
    <row r="30" spans="1:8" s="11" customFormat="1" ht="15" customHeight="1" x14ac:dyDescent="0.2">
      <c r="C30" s="20" t="s">
        <v>394</v>
      </c>
      <c r="D30" s="98">
        <v>144.57416473735697</v>
      </c>
      <c r="E30" s="98">
        <v>140.90879059923859</v>
      </c>
      <c r="F30" s="98">
        <v>141.80245375087608</v>
      </c>
      <c r="G30" s="99">
        <f t="shared" ref="G30:G45" si="2">IFERROR(E30/D30-1,"-")</f>
        <v>-2.5352898595521145E-2</v>
      </c>
      <c r="H30" s="99">
        <f t="shared" ref="H30:H45" si="3">IFERROR(F30/E30-1,"-")</f>
        <v>6.3421391088309687E-3</v>
      </c>
    </row>
    <row r="31" spans="1:8" ht="15" customHeight="1" x14ac:dyDescent="0.2">
      <c r="C31" s="20" t="s">
        <v>404</v>
      </c>
      <c r="D31" s="98">
        <v>109.98962193025339</v>
      </c>
      <c r="E31" s="98">
        <v>107.18557580799701</v>
      </c>
      <c r="F31" s="98">
        <v>104.85185343661968</v>
      </c>
      <c r="G31" s="99">
        <f t="shared" si="2"/>
        <v>-2.5493733618199732E-2</v>
      </c>
      <c r="H31" s="99">
        <f t="shared" si="3"/>
        <v>-2.1772727848733742E-2</v>
      </c>
    </row>
    <row r="32" spans="1:8" x14ac:dyDescent="0.2">
      <c r="C32" s="20" t="s">
        <v>400</v>
      </c>
      <c r="D32" s="98">
        <v>76.299823731196781</v>
      </c>
      <c r="E32" s="98">
        <v>60.155484084388476</v>
      </c>
      <c r="F32" s="98">
        <v>63.074594511015597</v>
      </c>
      <c r="G32" s="99">
        <f t="shared" si="2"/>
        <v>-0.21159078563123013</v>
      </c>
      <c r="H32" s="99">
        <f t="shared" si="3"/>
        <v>4.8526089866255173E-2</v>
      </c>
    </row>
    <row r="33" spans="1:8" ht="15" customHeight="1" x14ac:dyDescent="0.2">
      <c r="B33" t="s">
        <v>396</v>
      </c>
      <c r="C33" s="20" t="s">
        <v>402</v>
      </c>
      <c r="D33" s="98">
        <v>323.00178374585619</v>
      </c>
      <c r="E33" s="98">
        <v>290.96379143138887</v>
      </c>
      <c r="F33" s="98">
        <v>317.71711660031696</v>
      </c>
      <c r="G33" s="99">
        <f t="shared" si="2"/>
        <v>-9.9188282934299266E-2</v>
      </c>
      <c r="H33" s="99">
        <f t="shared" si="3"/>
        <v>9.1947266143721063E-2</v>
      </c>
    </row>
    <row r="34" spans="1:8" ht="15" customHeight="1" x14ac:dyDescent="0.2">
      <c r="C34" s="20" t="s">
        <v>401</v>
      </c>
      <c r="D34" s="98">
        <v>82.812875287747332</v>
      </c>
      <c r="E34" s="98">
        <v>79.024635601697199</v>
      </c>
      <c r="F34" s="98">
        <v>81.071131452278323</v>
      </c>
      <c r="G34" s="99">
        <f t="shared" si="2"/>
        <v>-4.5744573810379774E-2</v>
      </c>
      <c r="H34" s="99">
        <f t="shared" si="3"/>
        <v>2.5896934987412523E-2</v>
      </c>
    </row>
    <row r="35" spans="1:8" ht="15" customHeight="1" x14ac:dyDescent="0.2">
      <c r="C35" s="20" t="s">
        <v>194</v>
      </c>
      <c r="D35" s="98">
        <v>69.003130299887218</v>
      </c>
      <c r="E35" s="98">
        <v>69.100557931013711</v>
      </c>
      <c r="F35" s="98">
        <v>65.638718855726424</v>
      </c>
      <c r="G35" s="99">
        <f t="shared" si="2"/>
        <v>1.4119305994246822E-3</v>
      </c>
      <c r="H35" s="99">
        <f t="shared" si="3"/>
        <v>-5.0098569084542022E-2</v>
      </c>
    </row>
    <row r="36" spans="1:8" ht="15" customHeight="1" x14ac:dyDescent="0.2">
      <c r="C36" s="20" t="s">
        <v>403</v>
      </c>
      <c r="D36" s="98">
        <v>56.165059566154355</v>
      </c>
      <c r="E36" s="98">
        <v>55.251346651557199</v>
      </c>
      <c r="F36" s="98">
        <v>55.194294656476565</v>
      </c>
      <c r="G36" s="99">
        <f t="shared" si="2"/>
        <v>-1.6268351207229359E-2</v>
      </c>
      <c r="H36" s="99">
        <f t="shared" si="3"/>
        <v>-1.0325901274484961E-3</v>
      </c>
    </row>
    <row r="37" spans="1:8" ht="15" customHeight="1" x14ac:dyDescent="0.2">
      <c r="B37" t="s">
        <v>396</v>
      </c>
      <c r="C37" s="20" t="s">
        <v>397</v>
      </c>
      <c r="D37" s="98">
        <v>82.2478825152577</v>
      </c>
      <c r="E37" s="98">
        <v>74.01238857410101</v>
      </c>
      <c r="F37" s="98">
        <v>73.997011436781378</v>
      </c>
      <c r="G37" s="99">
        <f t="shared" si="2"/>
        <v>-0.10013016371125338</v>
      </c>
      <c r="H37" s="99">
        <f t="shared" si="3"/>
        <v>-2.0776437047742569E-4</v>
      </c>
    </row>
    <row r="38" spans="1:8" ht="15" customHeight="1" x14ac:dyDescent="0.2">
      <c r="C38" s="20" t="s">
        <v>395</v>
      </c>
      <c r="D38" s="98">
        <v>25.753438675456898</v>
      </c>
      <c r="E38" s="98">
        <v>24.806019553481764</v>
      </c>
      <c r="F38" s="98">
        <v>25.326497417790304</v>
      </c>
      <c r="G38" s="99">
        <f t="shared" si="2"/>
        <v>-3.6788062903538643E-2</v>
      </c>
      <c r="H38" s="99">
        <f t="shared" si="3"/>
        <v>2.0981917844029363E-2</v>
      </c>
    </row>
    <row r="39" spans="1:8" ht="15" customHeight="1" x14ac:dyDescent="0.2">
      <c r="C39" s="20" t="s">
        <v>399</v>
      </c>
      <c r="D39" s="98">
        <v>90.467556247758154</v>
      </c>
      <c r="E39" s="98">
        <v>96.28195041150687</v>
      </c>
      <c r="F39" s="98">
        <v>83.403765547401278</v>
      </c>
      <c r="G39" s="99">
        <f t="shared" si="2"/>
        <v>6.4270489940340347E-2</v>
      </c>
      <c r="H39" s="99">
        <f t="shared" si="3"/>
        <v>-0.13375492300544933</v>
      </c>
    </row>
    <row r="40" spans="1:8" ht="15" customHeight="1" x14ac:dyDescent="0.2">
      <c r="C40" s="20" t="s">
        <v>406</v>
      </c>
      <c r="D40" s="98">
        <v>78.77827478255</v>
      </c>
      <c r="E40" s="98">
        <v>81.67503080502776</v>
      </c>
      <c r="F40" s="98">
        <v>74.547887433224844</v>
      </c>
      <c r="G40" s="99">
        <f t="shared" si="2"/>
        <v>3.6771001021203009E-2</v>
      </c>
      <c r="H40" s="99">
        <f t="shared" si="3"/>
        <v>-8.7262206105763518E-2</v>
      </c>
    </row>
    <row r="41" spans="1:8" ht="15" customHeight="1" x14ac:dyDescent="0.2">
      <c r="C41" s="20" t="s">
        <v>393</v>
      </c>
      <c r="D41" s="98">
        <v>62.095212761886529</v>
      </c>
      <c r="E41" s="98">
        <v>54.804693876757113</v>
      </c>
      <c r="F41" s="98">
        <v>58.8638426309154</v>
      </c>
      <c r="G41" s="99">
        <f t="shared" si="2"/>
        <v>-0.11740871092729821</v>
      </c>
      <c r="H41" s="99">
        <f t="shared" si="3"/>
        <v>7.4065713482249551E-2</v>
      </c>
    </row>
    <row r="42" spans="1:8" ht="15" customHeight="1" x14ac:dyDescent="0.2">
      <c r="C42" s="20" t="s">
        <v>405</v>
      </c>
      <c r="D42" s="98">
        <v>44.982771202601242</v>
      </c>
      <c r="E42" s="98">
        <v>35.995249454963187</v>
      </c>
      <c r="F42" s="98">
        <v>31.060565307378553</v>
      </c>
      <c r="G42" s="99">
        <f t="shared" si="2"/>
        <v>-0.1997992010576336</v>
      </c>
      <c r="H42" s="99">
        <f t="shared" si="3"/>
        <v>-0.13709265034428642</v>
      </c>
    </row>
    <row r="43" spans="1:8" ht="15" customHeight="1" x14ac:dyDescent="0.2">
      <c r="C43" s="20" t="s">
        <v>164</v>
      </c>
      <c r="D43" s="98">
        <v>348.37143936620123</v>
      </c>
      <c r="E43" s="98">
        <v>286.5278884724512</v>
      </c>
      <c r="F43" s="98">
        <v>316.6723919294646</v>
      </c>
      <c r="G43" s="99">
        <f t="shared" si="2"/>
        <v>-0.17752187437139844</v>
      </c>
      <c r="H43" s="99">
        <f t="shared" si="3"/>
        <v>0.10520617597721804</v>
      </c>
    </row>
    <row r="44" spans="1:8" ht="15" customHeight="1" x14ac:dyDescent="0.2">
      <c r="A44" s="20"/>
      <c r="C44" s="20" t="s">
        <v>398</v>
      </c>
      <c r="D44" s="98">
        <v>104.78709983491414</v>
      </c>
      <c r="E44" s="98">
        <v>143.38971247217609</v>
      </c>
      <c r="F44" s="98">
        <v>71.413275952027959</v>
      </c>
      <c r="G44" s="99">
        <f t="shared" si="2"/>
        <v>0.36839088683700627</v>
      </c>
      <c r="H44" s="99">
        <f t="shared" si="3"/>
        <v>-0.50196374118620768</v>
      </c>
    </row>
    <row r="45" spans="1:8" ht="15" customHeight="1" x14ac:dyDescent="0.2">
      <c r="C45" s="20" t="s">
        <v>407</v>
      </c>
      <c r="D45" s="98">
        <v>71.476038521852288</v>
      </c>
      <c r="E45" s="98">
        <v>85.274501419075591</v>
      </c>
      <c r="F45" s="98">
        <v>59.047462084911963</v>
      </c>
      <c r="G45" s="99">
        <f t="shared" si="2"/>
        <v>0.19305019112110866</v>
      </c>
      <c r="H45" s="99">
        <f t="shared" si="3"/>
        <v>-0.3075601603962792</v>
      </c>
    </row>
    <row r="46" spans="1:8" ht="6" customHeight="1" x14ac:dyDescent="0.2">
      <c r="C46" s="21"/>
      <c r="D46" s="25"/>
      <c r="E46" s="25"/>
      <c r="F46" s="25"/>
      <c r="G46" s="27"/>
      <c r="H46" s="27"/>
    </row>
    <row r="47" spans="1:8" ht="43.5" customHeight="1" x14ac:dyDescent="0.2">
      <c r="C47" s="311" t="s">
        <v>408</v>
      </c>
      <c r="D47" s="311"/>
      <c r="E47" s="311"/>
      <c r="F47" s="311"/>
      <c r="G47" s="311"/>
      <c r="H47" s="311"/>
    </row>
    <row r="48" spans="1:8" ht="15" customHeight="1" x14ac:dyDescent="0.2">
      <c r="A48" s="10"/>
      <c r="B48" s="10"/>
      <c r="C48" s="10"/>
      <c r="D48" s="10"/>
      <c r="E48" s="10"/>
      <c r="F48" s="10"/>
      <c r="G48" s="10"/>
      <c r="H48" s="10"/>
    </row>
    <row r="49" spans="1:8" ht="15" customHeight="1" x14ac:dyDescent="0.2">
      <c r="A49" s="10"/>
      <c r="B49" s="10"/>
      <c r="C49" s="10"/>
      <c r="D49" s="10"/>
      <c r="E49" s="10"/>
      <c r="F49" s="10"/>
      <c r="G49" s="10"/>
      <c r="H49" s="10"/>
    </row>
    <row r="50" spans="1:8" ht="6" customHeight="1" x14ac:dyDescent="0.2">
      <c r="A50" s="10"/>
      <c r="B50" s="10"/>
      <c r="C50" s="10"/>
      <c r="D50" s="10"/>
      <c r="E50" s="10"/>
      <c r="F50" s="10"/>
      <c r="G50" s="10"/>
      <c r="H50" s="10"/>
    </row>
    <row r="51" spans="1:8" ht="15" customHeight="1" x14ac:dyDescent="0.2">
      <c r="A51" s="10"/>
      <c r="B51" s="10"/>
      <c r="C51" s="10"/>
      <c r="D51" s="10"/>
      <c r="E51" s="10"/>
      <c r="F51" s="10"/>
      <c r="G51" s="10"/>
      <c r="H51" s="10"/>
    </row>
    <row r="52" spans="1:8" s="44" customFormat="1" x14ac:dyDescent="0.2"/>
    <row r="53" spans="1:8" s="10" customFormat="1" x14ac:dyDescent="0.2">
      <c r="C53" s="58"/>
      <c r="D53" s="211" t="s">
        <v>602</v>
      </c>
      <c r="E53" s="211" t="s">
        <v>603</v>
      </c>
      <c r="F53" s="291" t="s">
        <v>610</v>
      </c>
    </row>
    <row r="54" spans="1:8" s="10" customFormat="1" x14ac:dyDescent="0.2">
      <c r="C54" s="58" t="s">
        <v>402</v>
      </c>
      <c r="D54" s="62">
        <v>427.1240400233209</v>
      </c>
      <c r="E54" s="62">
        <v>502.47176933294691</v>
      </c>
      <c r="F54" s="63">
        <f t="shared" ref="F54:F69" si="4">IFERROR(E54/D54-1,"-")</f>
        <v>0.17640713762098725</v>
      </c>
    </row>
    <row r="55" spans="1:8" s="10" customFormat="1" x14ac:dyDescent="0.2">
      <c r="C55" s="58" t="s">
        <v>164</v>
      </c>
      <c r="D55" s="62">
        <v>283.45928347547806</v>
      </c>
      <c r="E55" s="62">
        <v>357.91563541657331</v>
      </c>
      <c r="F55" s="63">
        <f t="shared" si="4"/>
        <v>0.26267035966573471</v>
      </c>
    </row>
    <row r="56" spans="1:8" s="10" customFormat="1" x14ac:dyDescent="0.2">
      <c r="C56" s="58" t="s">
        <v>394</v>
      </c>
      <c r="D56" s="62">
        <v>153.02267175421568</v>
      </c>
      <c r="E56" s="62">
        <v>159.01522029553732</v>
      </c>
      <c r="F56" s="63">
        <f t="shared" si="4"/>
        <v>3.9161180971580833E-2</v>
      </c>
    </row>
    <row r="57" spans="1:8" s="10" customFormat="1" x14ac:dyDescent="0.2">
      <c r="C57" s="58" t="s">
        <v>404</v>
      </c>
      <c r="D57" s="62">
        <v>97.323703036327473</v>
      </c>
      <c r="E57" s="62">
        <v>102.43614517865902</v>
      </c>
      <c r="F57" s="63">
        <f t="shared" si="4"/>
        <v>5.2530287924034802E-2</v>
      </c>
    </row>
    <row r="58" spans="1:8" s="10" customFormat="1" x14ac:dyDescent="0.2">
      <c r="C58" s="58" t="s">
        <v>398</v>
      </c>
      <c r="D58" s="62">
        <v>90.407466412676712</v>
      </c>
      <c r="E58" s="62">
        <v>92.68628251681325</v>
      </c>
      <c r="F58" s="63">
        <f t="shared" si="4"/>
        <v>2.5206060899158222E-2</v>
      </c>
    </row>
    <row r="59" spans="1:8" s="10" customFormat="1" x14ac:dyDescent="0.2">
      <c r="C59" s="58" t="s">
        <v>406</v>
      </c>
      <c r="D59" s="62">
        <v>78.459560535840438</v>
      </c>
      <c r="E59" s="62">
        <v>87.367347148694748</v>
      </c>
      <c r="F59" s="63">
        <f t="shared" si="4"/>
        <v>0.11353347574238848</v>
      </c>
    </row>
    <row r="60" spans="1:8" s="10" customFormat="1" x14ac:dyDescent="0.2">
      <c r="C60" s="58" t="s">
        <v>399</v>
      </c>
      <c r="D60" s="62">
        <v>86.18605061028363</v>
      </c>
      <c r="E60" s="62">
        <v>83.442752214106605</v>
      </c>
      <c r="F60" s="63">
        <f t="shared" si="4"/>
        <v>-3.1829958290833904E-2</v>
      </c>
    </row>
    <row r="61" spans="1:8" s="10" customFormat="1" x14ac:dyDescent="0.2">
      <c r="C61" s="58" t="s">
        <v>401</v>
      </c>
      <c r="D61" s="62">
        <v>83.169169539602379</v>
      </c>
      <c r="E61" s="62">
        <v>82.369770107456773</v>
      </c>
      <c r="F61" s="63">
        <f t="shared" si="4"/>
        <v>-9.6117279584588822E-3</v>
      </c>
    </row>
    <row r="62" spans="1:8" s="10" customFormat="1" x14ac:dyDescent="0.2">
      <c r="C62" s="58" t="s">
        <v>400</v>
      </c>
      <c r="D62" s="62">
        <v>67.108058324572823</v>
      </c>
      <c r="E62" s="62">
        <v>72.628161676868174</v>
      </c>
      <c r="F62" s="63">
        <f t="shared" si="4"/>
        <v>8.2256937394865171E-2</v>
      </c>
    </row>
    <row r="63" spans="1:8" s="10" customFormat="1" x14ac:dyDescent="0.2">
      <c r="C63" s="58" t="s">
        <v>194</v>
      </c>
      <c r="D63" s="62">
        <v>70.776697380352161</v>
      </c>
      <c r="E63" s="62">
        <v>71.959199623052299</v>
      </c>
      <c r="F63" s="63">
        <f t="shared" si="4"/>
        <v>1.6707508070705757E-2</v>
      </c>
    </row>
    <row r="64" spans="1:8" s="10" customFormat="1" x14ac:dyDescent="0.2">
      <c r="C64" s="58" t="s">
        <v>397</v>
      </c>
      <c r="D64" s="62">
        <v>69.548338330877314</v>
      </c>
      <c r="E64" s="62">
        <v>69.023706939124182</v>
      </c>
      <c r="F64" s="63">
        <f t="shared" si="4"/>
        <v>-7.5434065621695634E-3</v>
      </c>
    </row>
    <row r="65" spans="1:8" s="10" customFormat="1" x14ac:dyDescent="0.2">
      <c r="C65" s="58" t="s">
        <v>393</v>
      </c>
      <c r="D65" s="62">
        <v>61.906029746167228</v>
      </c>
      <c r="E65" s="62">
        <v>62.190856941340847</v>
      </c>
      <c r="F65" s="63">
        <f t="shared" si="4"/>
        <v>4.6009604612264887E-3</v>
      </c>
    </row>
    <row r="66" spans="1:8" s="10" customFormat="1" x14ac:dyDescent="0.2">
      <c r="C66" s="58" t="s">
        <v>403</v>
      </c>
      <c r="D66" s="62">
        <v>57.53481031080355</v>
      </c>
      <c r="E66" s="62">
        <v>56.200781666855967</v>
      </c>
      <c r="F66" s="63">
        <f t="shared" si="4"/>
        <v>-2.3186461148323012E-2</v>
      </c>
    </row>
    <row r="67" spans="1:8" s="10" customFormat="1" x14ac:dyDescent="0.2">
      <c r="C67" s="58" t="s">
        <v>405</v>
      </c>
      <c r="D67" s="62">
        <v>37.518949060411288</v>
      </c>
      <c r="E67" s="62">
        <v>37.908031035393705</v>
      </c>
      <c r="F67" s="63">
        <f t="shared" si="4"/>
        <v>1.0370279144971128E-2</v>
      </c>
    </row>
    <row r="68" spans="1:8" s="10" customFormat="1" x14ac:dyDescent="0.2">
      <c r="C68" s="58" t="s">
        <v>395</v>
      </c>
      <c r="D68" s="62">
        <v>26.906415841428235</v>
      </c>
      <c r="E68" s="62">
        <v>28.095280126667763</v>
      </c>
      <c r="F68" s="63">
        <f t="shared" si="4"/>
        <v>4.4185159860980594E-2</v>
      </c>
    </row>
    <row r="69" spans="1:8" s="10" customFormat="1" x14ac:dyDescent="0.2">
      <c r="C69" s="58" t="s">
        <v>407</v>
      </c>
      <c r="D69" s="62">
        <v>68.551563566118745</v>
      </c>
      <c r="E69" s="62">
        <v>76.362088075383667</v>
      </c>
      <c r="F69" s="63">
        <f t="shared" si="4"/>
        <v>0.11393648959927205</v>
      </c>
    </row>
    <row r="70" spans="1:8" s="44" customFormat="1" x14ac:dyDescent="0.2">
      <c r="C70" s="215"/>
      <c r="D70" s="215"/>
      <c r="E70" s="216"/>
      <c r="F70" s="216"/>
      <c r="G70" s="216"/>
      <c r="H70" s="217"/>
    </row>
    <row r="71" spans="1:8" s="44" customFormat="1" x14ac:dyDescent="0.2">
      <c r="C71" s="215"/>
      <c r="D71" s="215"/>
      <c r="E71" s="216"/>
      <c r="F71" s="216"/>
      <c r="G71" s="216"/>
      <c r="H71" s="217"/>
    </row>
    <row r="72" spans="1:8" s="44" customFormat="1" x14ac:dyDescent="0.2"/>
    <row r="73" spans="1:8" s="44" customFormat="1" x14ac:dyDescent="0.2"/>
    <row r="74" spans="1:8" s="44" customFormat="1" x14ac:dyDescent="0.2"/>
    <row r="75" spans="1:8" s="44" customFormat="1" x14ac:dyDescent="0.2"/>
    <row r="76" spans="1:8" s="44" customFormat="1" x14ac:dyDescent="0.2"/>
    <row r="77" spans="1:8" s="44" customFormat="1" x14ac:dyDescent="0.2"/>
    <row r="78" spans="1:8" x14ac:dyDescent="0.2">
      <c r="A78" s="52"/>
      <c r="B78" s="52"/>
      <c r="C78" s="52"/>
      <c r="D78" s="52"/>
      <c r="E78" s="52"/>
      <c r="F78" s="52"/>
      <c r="G78" s="52"/>
      <c r="H78" s="52"/>
    </row>
    <row r="79" spans="1:8" x14ac:dyDescent="0.2">
      <c r="A79" s="52"/>
      <c r="B79" s="52"/>
      <c r="C79" s="52"/>
      <c r="D79" s="52"/>
      <c r="E79" s="52"/>
      <c r="F79" s="52"/>
      <c r="G79" s="52"/>
      <c r="H79" s="52"/>
    </row>
    <row r="80" spans="1:8" x14ac:dyDescent="0.2">
      <c r="A80" s="52"/>
      <c r="B80" s="52"/>
      <c r="C80" s="52"/>
      <c r="D80" s="52"/>
      <c r="E80" s="52"/>
      <c r="F80" s="52"/>
      <c r="G80" s="52"/>
      <c r="H80" s="52"/>
    </row>
    <row r="81" spans="1:8" x14ac:dyDescent="0.2">
      <c r="A81" s="52"/>
      <c r="B81" s="52"/>
      <c r="C81" s="52"/>
      <c r="D81" s="52"/>
      <c r="E81" s="52"/>
      <c r="F81" s="52"/>
      <c r="G81" s="52"/>
      <c r="H81" s="52"/>
    </row>
  </sheetData>
  <sortState ref="C54:F68">
    <sortCondition descending="1" ref="E54:E68"/>
  </sortState>
  <mergeCells count="4">
    <mergeCell ref="C3:H3"/>
    <mergeCell ref="C4:H4"/>
    <mergeCell ref="C24:H24"/>
    <mergeCell ref="C47:H47"/>
  </mergeCells>
  <conditionalFormatting sqref="G30:H45">
    <cfRule type="expression" dxfId="12" priority="1">
      <formula>$C30="Todos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4" orientation="landscape" cellComments="atEnd" r:id="rId1"/>
  <headerFooter scaleWithDoc="0" alignWithMargins="0">
    <oddHeader>&amp;L&amp;G&amp;C&amp;K01+023Encuesta de Turismo Receptivo</oddHeader>
    <oddFooter>&amp;CTurismo de Tenerife&amp;R&amp;K01+034&amp;P</oddFooter>
  </headerFooter>
  <ignoredErrors>
    <ignoredError sqref="D6:F6 D53:E53" numberStoredAsText="1"/>
  </ignoredErrors>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pageSetUpPr fitToPage="1"/>
  </sheetPr>
  <dimension ref="A1:H79"/>
  <sheetViews>
    <sheetView showGridLines="0" zoomScaleNormal="100" workbookViewId="0"/>
  </sheetViews>
  <sheetFormatPr baseColWidth="10" defaultColWidth="9.42578125" defaultRowHeight="12.75" x14ac:dyDescent="0.2"/>
  <cols>
    <col min="1" max="1" width="16.28515625" customWidth="1"/>
    <col min="2" max="2" width="1.42578125" customWidth="1"/>
    <col min="3" max="3" width="31" customWidth="1"/>
    <col min="4" max="8" width="13.28515625" customWidth="1"/>
    <col min="9" max="13" width="14.42578125" customWidth="1"/>
  </cols>
  <sheetData>
    <row r="1" spans="1:8" x14ac:dyDescent="0.2">
      <c r="A1" s="10"/>
      <c r="B1" s="10"/>
    </row>
    <row r="2" spans="1:8" ht="77.25" customHeight="1" x14ac:dyDescent="0.2"/>
    <row r="3" spans="1:8" ht="21" x14ac:dyDescent="0.35">
      <c r="C3" s="343" t="s">
        <v>656</v>
      </c>
      <c r="D3" s="343"/>
      <c r="E3" s="343"/>
      <c r="F3" s="343"/>
      <c r="G3" s="343"/>
      <c r="H3" s="343"/>
    </row>
    <row r="4" spans="1:8" ht="19.5" thickBot="1" x14ac:dyDescent="0.35">
      <c r="C4" s="344" t="s">
        <v>414</v>
      </c>
      <c r="D4" s="344"/>
      <c r="E4" s="344"/>
      <c r="F4" s="344"/>
      <c r="G4" s="344"/>
      <c r="H4" s="344"/>
    </row>
    <row r="5" spans="1:8" s="11" customFormat="1" ht="6" customHeight="1" x14ac:dyDescent="0.2">
      <c r="C5" s="41"/>
      <c r="D5" s="42"/>
      <c r="E5" s="42"/>
      <c r="F5" s="42"/>
      <c r="G5" s="43"/>
      <c r="H5" s="43"/>
    </row>
    <row r="6" spans="1:8" ht="42.75" customHeight="1" x14ac:dyDescent="0.2">
      <c r="C6" s="100"/>
      <c r="D6" s="104">
        <v>2013</v>
      </c>
      <c r="E6" s="206" t="s">
        <v>602</v>
      </c>
      <c r="F6" s="206" t="s">
        <v>603</v>
      </c>
      <c r="G6" s="207" t="s">
        <v>609</v>
      </c>
      <c r="H6" s="207" t="s">
        <v>610</v>
      </c>
    </row>
    <row r="7" spans="1:8" x14ac:dyDescent="0.2">
      <c r="C7" s="20" t="s">
        <v>393</v>
      </c>
      <c r="D7" s="98">
        <v>5.3334912146451448</v>
      </c>
      <c r="E7" s="98">
        <v>6.3928879470397373</v>
      </c>
      <c r="F7" s="98">
        <v>5.7383872314195745</v>
      </c>
      <c r="G7" s="99">
        <f t="shared" ref="G7:G21" si="0">IFERROR(E7/D7-1,"-")</f>
        <v>0.19863100730073624</v>
      </c>
      <c r="H7" s="99">
        <f t="shared" ref="H7:H21" si="1">IFERROR(F7/E7-1,"-")</f>
        <v>-0.1023795068898764</v>
      </c>
    </row>
    <row r="8" spans="1:8" ht="15" customHeight="1" x14ac:dyDescent="0.2">
      <c r="C8" s="20" t="s">
        <v>398</v>
      </c>
      <c r="D8" s="98">
        <v>7.8280624237807785</v>
      </c>
      <c r="E8" s="98">
        <v>9.2770488284063237</v>
      </c>
      <c r="F8" s="98">
        <v>10.22670945307463</v>
      </c>
      <c r="G8" s="99">
        <f t="shared" si="0"/>
        <v>0.18510153933158313</v>
      </c>
      <c r="H8" s="99">
        <f t="shared" si="1"/>
        <v>0.10236667309117164</v>
      </c>
    </row>
    <row r="9" spans="1:8" ht="15" customHeight="1" x14ac:dyDescent="0.2">
      <c r="B9" t="s">
        <v>396</v>
      </c>
      <c r="C9" s="20" t="s">
        <v>397</v>
      </c>
      <c r="D9" s="98">
        <v>6.564410654310965</v>
      </c>
      <c r="E9" s="98">
        <v>7.4564419897642864</v>
      </c>
      <c r="F9" s="98">
        <v>7.2446876575501173</v>
      </c>
      <c r="G9" s="99">
        <f t="shared" si="0"/>
        <v>0.13588902072534248</v>
      </c>
      <c r="H9" s="99">
        <f t="shared" si="1"/>
        <v>-2.8398843913068905E-2</v>
      </c>
    </row>
    <row r="10" spans="1:8" ht="15" customHeight="1" x14ac:dyDescent="0.2">
      <c r="C10" s="20" t="s">
        <v>394</v>
      </c>
      <c r="D10" s="98">
        <v>15.222127663815032</v>
      </c>
      <c r="E10" s="98">
        <v>16.213181779424968</v>
      </c>
      <c r="F10" s="98">
        <v>16.520208829371082</v>
      </c>
      <c r="G10" s="99">
        <f t="shared" si="0"/>
        <v>6.510614925177638E-2</v>
      </c>
      <c r="H10" s="99">
        <f t="shared" si="1"/>
        <v>1.8936878283554615E-2</v>
      </c>
    </row>
    <row r="11" spans="1:8" ht="15" customHeight="1" x14ac:dyDescent="0.2">
      <c r="C11" s="20" t="s">
        <v>395</v>
      </c>
      <c r="D11" s="98">
        <v>2.6120492080863551</v>
      </c>
      <c r="E11" s="98">
        <v>2.7646471752779411</v>
      </c>
      <c r="F11" s="98">
        <v>2.794528029950806</v>
      </c>
      <c r="G11" s="99">
        <f t="shared" si="0"/>
        <v>5.8420785764362604E-2</v>
      </c>
      <c r="H11" s="99">
        <f t="shared" si="1"/>
        <v>1.0808198217865161E-2</v>
      </c>
    </row>
    <row r="12" spans="1:8" ht="15" customHeight="1" x14ac:dyDescent="0.2">
      <c r="B12" t="s">
        <v>396</v>
      </c>
      <c r="C12" s="20" t="s">
        <v>402</v>
      </c>
      <c r="D12" s="98">
        <v>35.815735818178375</v>
      </c>
      <c r="E12" s="98">
        <v>37.543228855747408</v>
      </c>
      <c r="F12" s="98">
        <v>41.071228231560468</v>
      </c>
      <c r="G12" s="99">
        <f t="shared" si="0"/>
        <v>4.8232794834616843E-2</v>
      </c>
      <c r="H12" s="99">
        <f t="shared" si="1"/>
        <v>9.3971655697721479E-2</v>
      </c>
    </row>
    <row r="13" spans="1:8" ht="15" customHeight="1" x14ac:dyDescent="0.2">
      <c r="C13" s="20" t="s">
        <v>403</v>
      </c>
      <c r="D13" s="98">
        <v>5.860984729230676</v>
      </c>
      <c r="E13" s="98">
        <v>6.1176105794454392</v>
      </c>
      <c r="F13" s="98">
        <v>5.9888021876679742</v>
      </c>
      <c r="G13" s="99">
        <f t="shared" si="0"/>
        <v>4.3785449386156028E-2</v>
      </c>
      <c r="H13" s="99">
        <f t="shared" si="1"/>
        <v>-2.105534343919313E-2</v>
      </c>
    </row>
    <row r="14" spans="1:8" ht="15" customHeight="1" x14ac:dyDescent="0.2">
      <c r="C14" s="20" t="s">
        <v>401</v>
      </c>
      <c r="D14" s="98">
        <v>8.7761460626790235</v>
      </c>
      <c r="E14" s="98">
        <v>9.1157810743492735</v>
      </c>
      <c r="F14" s="98">
        <v>8.9024270560917831</v>
      </c>
      <c r="G14" s="99">
        <f t="shared" si="0"/>
        <v>3.8699790231906395E-2</v>
      </c>
      <c r="H14" s="99">
        <f t="shared" si="1"/>
        <v>-2.3404908094803112E-2</v>
      </c>
    </row>
    <row r="15" spans="1:8" ht="15" customHeight="1" x14ac:dyDescent="0.2">
      <c r="C15" s="20" t="s">
        <v>400</v>
      </c>
      <c r="D15" s="98">
        <v>6.5329450293441154</v>
      </c>
      <c r="E15" s="98">
        <v>6.6761755693703551</v>
      </c>
      <c r="F15" s="98">
        <v>7.0073548029751613</v>
      </c>
      <c r="G15" s="99">
        <f t="shared" si="0"/>
        <v>2.1924344898493597E-2</v>
      </c>
      <c r="H15" s="99">
        <f t="shared" si="1"/>
        <v>4.9606130061082387E-2</v>
      </c>
    </row>
    <row r="16" spans="1:8" ht="15" customHeight="1" x14ac:dyDescent="0.2">
      <c r="C16" s="20" t="s">
        <v>194</v>
      </c>
      <c r="D16" s="98">
        <v>7.6314112839755843</v>
      </c>
      <c r="E16" s="98">
        <v>7.6974257047004286</v>
      </c>
      <c r="F16" s="98">
        <v>7.6524703800688147</v>
      </c>
      <c r="G16" s="99">
        <f t="shared" si="0"/>
        <v>8.6503555198842452E-3</v>
      </c>
      <c r="H16" s="99">
        <f t="shared" si="1"/>
        <v>-5.8403064032384044E-3</v>
      </c>
    </row>
    <row r="17" spans="1:8" ht="15" customHeight="1" x14ac:dyDescent="0.2">
      <c r="C17" s="20" t="s">
        <v>405</v>
      </c>
      <c r="D17" s="98">
        <v>3.1561855350309331</v>
      </c>
      <c r="E17" s="98">
        <v>3.1810938006776071</v>
      </c>
      <c r="F17" s="98">
        <v>3.0553548552064855</v>
      </c>
      <c r="G17" s="99">
        <f t="shared" si="0"/>
        <v>7.8918889178769547E-3</v>
      </c>
      <c r="H17" s="99">
        <f t="shared" si="1"/>
        <v>-3.9526953101583384E-2</v>
      </c>
    </row>
    <row r="18" spans="1:8" ht="15" customHeight="1" x14ac:dyDescent="0.2">
      <c r="C18" s="20" t="s">
        <v>404</v>
      </c>
      <c r="D18" s="98">
        <v>10.681955339538435</v>
      </c>
      <c r="E18" s="98">
        <v>10.207170746531501</v>
      </c>
      <c r="F18" s="98">
        <v>10.506909924021496</v>
      </c>
      <c r="G18" s="99">
        <f t="shared" si="0"/>
        <v>-4.444734862816313E-2</v>
      </c>
      <c r="H18" s="99">
        <f t="shared" si="1"/>
        <v>2.9365549468431285E-2</v>
      </c>
    </row>
    <row r="19" spans="1:8" ht="15" customHeight="1" x14ac:dyDescent="0.2">
      <c r="C19" s="20" t="s">
        <v>164</v>
      </c>
      <c r="D19" s="98">
        <v>17.195250799472984</v>
      </c>
      <c r="E19" s="98">
        <v>16.270670446173074</v>
      </c>
      <c r="F19" s="98">
        <v>19.395428287937207</v>
      </c>
      <c r="G19" s="99">
        <f t="shared" si="0"/>
        <v>-5.3769518344463307E-2</v>
      </c>
      <c r="H19" s="99">
        <f t="shared" si="1"/>
        <v>0.19204849929826273</v>
      </c>
    </row>
    <row r="20" spans="1:8" ht="15" customHeight="1" x14ac:dyDescent="0.2">
      <c r="A20" s="20"/>
      <c r="C20" s="20" t="s">
        <v>399</v>
      </c>
      <c r="D20" s="98">
        <v>10.794190305509009</v>
      </c>
      <c r="E20" s="98">
        <v>10.14241060634275</v>
      </c>
      <c r="F20" s="98">
        <v>9.8015981020030587</v>
      </c>
      <c r="G20" s="99">
        <f t="shared" si="0"/>
        <v>-6.0382453960776572E-2</v>
      </c>
      <c r="H20" s="99">
        <f t="shared" si="1"/>
        <v>-3.3602712172445259E-2</v>
      </c>
    </row>
    <row r="21" spans="1:8" ht="15" customHeight="1" x14ac:dyDescent="0.2">
      <c r="C21" s="20" t="s">
        <v>406</v>
      </c>
      <c r="D21" s="98">
        <v>8.2535998937131971</v>
      </c>
      <c r="E21" s="98">
        <v>7.4723390986514753</v>
      </c>
      <c r="F21" s="98">
        <v>8.2257248362339954</v>
      </c>
      <c r="G21" s="99">
        <f t="shared" si="0"/>
        <v>-9.4656974547168371E-2</v>
      </c>
      <c r="H21" s="99">
        <f t="shared" si="1"/>
        <v>0.10082328005142105</v>
      </c>
    </row>
    <row r="22" spans="1:8" ht="15" customHeight="1" x14ac:dyDescent="0.2">
      <c r="C22" s="20" t="s">
        <v>407</v>
      </c>
      <c r="D22" s="98">
        <v>6.7568227038845841</v>
      </c>
      <c r="E22" s="98">
        <v>7.3432257412250195</v>
      </c>
      <c r="F22" s="98">
        <v>7.3763839403845193</v>
      </c>
      <c r="G22" s="99">
        <f>IFERROR(E22/D22-1,"-")</f>
        <v>8.6786802472011759E-2</v>
      </c>
      <c r="H22" s="99">
        <f>IFERROR(F22/E22-1,"-")</f>
        <v>4.5154813876071564E-3</v>
      </c>
    </row>
    <row r="23" spans="1:8" ht="6" customHeight="1" x14ac:dyDescent="0.2">
      <c r="C23" s="21"/>
      <c r="D23" s="25"/>
      <c r="E23" s="25"/>
      <c r="F23" s="25"/>
      <c r="G23" s="27"/>
      <c r="H23" s="27"/>
    </row>
    <row r="24" spans="1:8" ht="38.25" customHeight="1" x14ac:dyDescent="0.2">
      <c r="C24" s="311" t="s">
        <v>415</v>
      </c>
      <c r="D24" s="311"/>
      <c r="E24" s="311"/>
      <c r="F24" s="311"/>
      <c r="G24" s="311"/>
      <c r="H24" s="311"/>
    </row>
    <row r="25" spans="1:8" ht="34.5" customHeight="1" x14ac:dyDescent="0.2">
      <c r="C25" s="28"/>
      <c r="D25" s="28"/>
      <c r="E25" s="28"/>
      <c r="F25" s="28"/>
      <c r="G25" s="28"/>
      <c r="H25" s="28"/>
    </row>
    <row r="26" spans="1:8" ht="21" x14ac:dyDescent="0.35">
      <c r="C26" s="212" t="s">
        <v>656</v>
      </c>
      <c r="D26" s="212"/>
      <c r="E26" s="212"/>
      <c r="F26" s="212"/>
      <c r="G26" s="212"/>
      <c r="H26" s="212"/>
    </row>
    <row r="27" spans="1:8" ht="19.5" customHeight="1" thickBot="1" x14ac:dyDescent="0.35">
      <c r="C27" s="213" t="s">
        <v>414</v>
      </c>
      <c r="D27" s="213"/>
      <c r="E27" s="213"/>
      <c r="F27" s="213"/>
      <c r="G27" s="213"/>
      <c r="H27" s="213"/>
    </row>
    <row r="28" spans="1:8" ht="6" customHeight="1" x14ac:dyDescent="0.2">
      <c r="C28" s="41"/>
      <c r="D28" s="42"/>
      <c r="E28" s="42"/>
      <c r="F28" s="42"/>
      <c r="G28" s="43"/>
      <c r="H28" s="43"/>
    </row>
    <row r="29" spans="1:8" ht="22.5" customHeight="1" x14ac:dyDescent="0.2">
      <c r="C29" s="100"/>
      <c r="D29" s="210">
        <v>2010</v>
      </c>
      <c r="E29" s="210">
        <v>2011</v>
      </c>
      <c r="F29" s="210">
        <v>2012</v>
      </c>
      <c r="G29" s="207" t="s">
        <v>412</v>
      </c>
      <c r="H29" s="207" t="s">
        <v>413</v>
      </c>
    </row>
    <row r="30" spans="1:8" s="11" customFormat="1" ht="15" customHeight="1" x14ac:dyDescent="0.2">
      <c r="C30" s="20" t="s">
        <v>394</v>
      </c>
      <c r="D30" s="98">
        <v>14.920493120034937</v>
      </c>
      <c r="E30" s="98">
        <v>15.015052498751633</v>
      </c>
      <c r="F30" s="98">
        <v>14.927555664277479</v>
      </c>
      <c r="G30" s="99">
        <f t="shared" ref="G30:G45" si="2">IFERROR(E30/D30-1,"-")</f>
        <v>6.3375505056011416E-3</v>
      </c>
      <c r="H30" s="99">
        <f t="shared" ref="H30:H45" si="3">IFERROR(F30/E30-1,"-")</f>
        <v>-5.8272746286720523E-3</v>
      </c>
    </row>
    <row r="31" spans="1:8" ht="15" customHeight="1" x14ac:dyDescent="0.2">
      <c r="C31" s="20" t="s">
        <v>404</v>
      </c>
      <c r="D31" s="98">
        <v>11.486433418205962</v>
      </c>
      <c r="E31" s="98">
        <v>11.551446896278685</v>
      </c>
      <c r="F31" s="98">
        <v>11.091428153169106</v>
      </c>
      <c r="G31" s="99">
        <f t="shared" si="2"/>
        <v>5.6600230642243066E-3</v>
      </c>
      <c r="H31" s="99">
        <f t="shared" si="3"/>
        <v>-3.9823473824545319E-2</v>
      </c>
    </row>
    <row r="32" spans="1:8" x14ac:dyDescent="0.2">
      <c r="C32" s="20" t="s">
        <v>400</v>
      </c>
      <c r="D32" s="98">
        <v>7.2111405049340407</v>
      </c>
      <c r="E32" s="98">
        <v>5.9509072847145816</v>
      </c>
      <c r="F32" s="98">
        <v>6.2502681562129467</v>
      </c>
      <c r="G32" s="99">
        <f t="shared" si="2"/>
        <v>-0.17476198381617669</v>
      </c>
      <c r="H32" s="99">
        <f t="shared" si="3"/>
        <v>5.0305080750846054E-2</v>
      </c>
    </row>
    <row r="33" spans="1:8" ht="15" customHeight="1" x14ac:dyDescent="0.2">
      <c r="B33" t="s">
        <v>396</v>
      </c>
      <c r="C33" s="20" t="s">
        <v>402</v>
      </c>
      <c r="D33" s="98">
        <v>27.220091669275764</v>
      </c>
      <c r="E33" s="98">
        <v>26.776540756854544</v>
      </c>
      <c r="F33" s="98">
        <v>25.417369328025369</v>
      </c>
      <c r="G33" s="99">
        <f t="shared" si="2"/>
        <v>-1.6294982317119455E-2</v>
      </c>
      <c r="H33" s="99">
        <f t="shared" si="3"/>
        <v>-5.0759784139825403E-2</v>
      </c>
    </row>
    <row r="34" spans="1:8" ht="15" customHeight="1" x14ac:dyDescent="0.2">
      <c r="C34" s="20" t="s">
        <v>401</v>
      </c>
      <c r="D34" s="98">
        <v>8.9345710566062895</v>
      </c>
      <c r="E34" s="98">
        <v>8.5082096436812176</v>
      </c>
      <c r="F34" s="98">
        <v>8.763972599211435</v>
      </c>
      <c r="G34" s="99">
        <f t="shared" si="2"/>
        <v>-4.7720412118701261E-2</v>
      </c>
      <c r="H34" s="99">
        <f t="shared" si="3"/>
        <v>3.0060725609901251E-2</v>
      </c>
    </row>
    <row r="35" spans="1:8" ht="15" customHeight="1" x14ac:dyDescent="0.2">
      <c r="C35" s="20" t="s">
        <v>194</v>
      </c>
      <c r="D35" s="98">
        <v>7.5079902530493126</v>
      </c>
      <c r="E35" s="98">
        <v>7.4342947869063201</v>
      </c>
      <c r="F35" s="98">
        <v>7.1838946659114393</v>
      </c>
      <c r="G35" s="99">
        <f t="shared" si="2"/>
        <v>-9.8156049301024728E-3</v>
      </c>
      <c r="H35" s="99">
        <f t="shared" si="3"/>
        <v>-3.3681758414516816E-2</v>
      </c>
    </row>
    <row r="36" spans="1:8" ht="15" customHeight="1" x14ac:dyDescent="0.2">
      <c r="C36" s="20" t="s">
        <v>403</v>
      </c>
      <c r="D36" s="98">
        <v>5.9354658537135911</v>
      </c>
      <c r="E36" s="98">
        <v>5.816215809641986</v>
      </c>
      <c r="F36" s="98">
        <v>5.7862509666708553</v>
      </c>
      <c r="G36" s="99">
        <f t="shared" si="2"/>
        <v>-2.0091101020654478E-2</v>
      </c>
      <c r="H36" s="99">
        <f t="shared" si="3"/>
        <v>-5.151948268744766E-3</v>
      </c>
    </row>
    <row r="37" spans="1:8" ht="15" customHeight="1" x14ac:dyDescent="0.2">
      <c r="B37" t="s">
        <v>396</v>
      </c>
      <c r="C37" s="20" t="s">
        <v>397</v>
      </c>
      <c r="D37" s="98">
        <v>8.5855850538419389</v>
      </c>
      <c r="E37" s="98">
        <v>7.9527821827732037</v>
      </c>
      <c r="F37" s="98">
        <v>7.9241841568817133</v>
      </c>
      <c r="G37" s="99">
        <f t="shared" si="2"/>
        <v>-7.37052707649275E-2</v>
      </c>
      <c r="H37" s="99">
        <f t="shared" si="3"/>
        <v>-3.5959775125536941E-3</v>
      </c>
    </row>
    <row r="38" spans="1:8" ht="15" customHeight="1" x14ac:dyDescent="0.2">
      <c r="C38" s="20" t="s">
        <v>395</v>
      </c>
      <c r="D38" s="98">
        <v>2.5323443609333829</v>
      </c>
      <c r="E38" s="98">
        <v>2.5568996358269631</v>
      </c>
      <c r="F38" s="98">
        <v>2.5205703312459087</v>
      </c>
      <c r="G38" s="99">
        <f t="shared" si="2"/>
        <v>9.6966570867673685E-3</v>
      </c>
      <c r="H38" s="99">
        <f t="shared" si="3"/>
        <v>-1.4208342037369315E-2</v>
      </c>
    </row>
    <row r="39" spans="1:8" ht="15" customHeight="1" x14ac:dyDescent="0.2">
      <c r="C39" s="20" t="s">
        <v>399</v>
      </c>
      <c r="D39" s="98">
        <v>10.191783987774802</v>
      </c>
      <c r="E39" s="98">
        <v>11.141474067516533</v>
      </c>
      <c r="F39" s="98">
        <v>9.6383204861926011</v>
      </c>
      <c r="G39" s="99">
        <f t="shared" si="2"/>
        <v>9.318192780389567E-2</v>
      </c>
      <c r="H39" s="99">
        <f t="shared" si="3"/>
        <v>-0.13491514428117224</v>
      </c>
    </row>
    <row r="40" spans="1:8" ht="15" customHeight="1" x14ac:dyDescent="0.2">
      <c r="C40" s="20" t="s">
        <v>406</v>
      </c>
      <c r="D40" s="98">
        <v>7.380472601261193</v>
      </c>
      <c r="E40" s="98">
        <v>7.7682838100311864</v>
      </c>
      <c r="F40" s="98">
        <v>7.3584283717871584</v>
      </c>
      <c r="G40" s="99">
        <f t="shared" si="2"/>
        <v>5.2545579358119099E-2</v>
      </c>
      <c r="H40" s="99">
        <f t="shared" si="3"/>
        <v>-5.276010097813133E-2</v>
      </c>
    </row>
    <row r="41" spans="1:8" ht="15" customHeight="1" x14ac:dyDescent="0.2">
      <c r="C41" s="20" t="s">
        <v>393</v>
      </c>
      <c r="D41" s="98">
        <v>5.8742339502605407</v>
      </c>
      <c r="E41" s="98">
        <v>5.4164119532743129</v>
      </c>
      <c r="F41" s="98">
        <v>6.1877752193539424</v>
      </c>
      <c r="G41" s="99">
        <f t="shared" si="2"/>
        <v>-7.7937310781761027E-2</v>
      </c>
      <c r="H41" s="99">
        <f t="shared" si="3"/>
        <v>0.14241222283938848</v>
      </c>
    </row>
    <row r="42" spans="1:8" ht="15" customHeight="1" x14ac:dyDescent="0.2">
      <c r="C42" s="20" t="s">
        <v>405</v>
      </c>
      <c r="D42" s="98">
        <v>3.8910519677347635</v>
      </c>
      <c r="E42" s="98">
        <v>3.190536685776038</v>
      </c>
      <c r="F42" s="98">
        <v>2.7579072811948029</v>
      </c>
      <c r="G42" s="99">
        <f t="shared" si="2"/>
        <v>-0.18003236342447038</v>
      </c>
      <c r="H42" s="99">
        <f t="shared" si="3"/>
        <v>-0.13559769004066669</v>
      </c>
    </row>
    <row r="43" spans="1:8" ht="15" customHeight="1" x14ac:dyDescent="0.2">
      <c r="C43" s="20" t="s">
        <v>164</v>
      </c>
      <c r="D43" s="98">
        <v>17.654548608121587</v>
      </c>
      <c r="E43" s="98">
        <v>17.187481239752007</v>
      </c>
      <c r="F43" s="98">
        <v>18.48218233251696</v>
      </c>
      <c r="G43" s="99">
        <f t="shared" si="2"/>
        <v>-2.6455922421869005E-2</v>
      </c>
      <c r="H43" s="99">
        <f t="shared" si="3"/>
        <v>7.5328145800124924E-2</v>
      </c>
    </row>
    <row r="44" spans="1:8" ht="15" customHeight="1" x14ac:dyDescent="0.2">
      <c r="A44" s="20"/>
      <c r="C44" s="20" t="s">
        <v>398</v>
      </c>
      <c r="D44" s="98">
        <v>10.620731391635374</v>
      </c>
      <c r="E44" s="98">
        <v>15.456747324954431</v>
      </c>
      <c r="F44" s="98">
        <v>6.4966591139003791</v>
      </c>
      <c r="G44" s="99">
        <f t="shared" si="2"/>
        <v>0.45533737319896672</v>
      </c>
      <c r="H44" s="99">
        <f t="shared" si="3"/>
        <v>-0.57968782323227042</v>
      </c>
    </row>
    <row r="45" spans="1:8" ht="15" customHeight="1" x14ac:dyDescent="0.2">
      <c r="C45" s="20" t="s">
        <v>407</v>
      </c>
      <c r="D45" s="98">
        <v>6.8866564702635698</v>
      </c>
      <c r="E45" s="98">
        <v>8.642071298071448</v>
      </c>
      <c r="F45" s="98">
        <v>6.6410839110111661</v>
      </c>
      <c r="G45" s="99">
        <f t="shared" si="2"/>
        <v>0.25490088483253381</v>
      </c>
      <c r="H45" s="99">
        <f t="shared" si="3"/>
        <v>-0.23154025441873172</v>
      </c>
    </row>
    <row r="46" spans="1:8" ht="6" customHeight="1" x14ac:dyDescent="0.2">
      <c r="C46" s="21"/>
      <c r="D46" s="25"/>
      <c r="E46" s="25"/>
      <c r="F46" s="25"/>
      <c r="G46" s="27"/>
      <c r="H46" s="27"/>
    </row>
    <row r="47" spans="1:8" ht="40.5" customHeight="1" x14ac:dyDescent="0.2">
      <c r="C47" s="311" t="s">
        <v>408</v>
      </c>
      <c r="D47" s="311"/>
      <c r="E47" s="311"/>
      <c r="F47" s="311"/>
      <c r="G47" s="311"/>
      <c r="H47" s="311"/>
    </row>
    <row r="48" spans="1:8" ht="15" customHeight="1" x14ac:dyDescent="0.2"/>
    <row r="49" spans="1:8" ht="15" customHeight="1" x14ac:dyDescent="0.2">
      <c r="A49" s="52"/>
      <c r="B49" s="52"/>
      <c r="C49" s="52"/>
      <c r="D49" s="52"/>
      <c r="E49" s="52"/>
      <c r="F49" s="52"/>
      <c r="G49" s="52"/>
      <c r="H49" s="52"/>
    </row>
    <row r="50" spans="1:8" ht="6" customHeight="1" x14ac:dyDescent="0.2">
      <c r="A50" s="52"/>
      <c r="B50" s="52"/>
      <c r="C50" s="52"/>
      <c r="D50" s="52"/>
      <c r="E50" s="52"/>
      <c r="F50" s="52"/>
      <c r="G50" s="52"/>
      <c r="H50" s="52"/>
    </row>
    <row r="51" spans="1:8" s="44" customFormat="1" ht="15" customHeight="1" x14ac:dyDescent="0.2"/>
    <row r="52" spans="1:8" s="44" customFormat="1" x14ac:dyDescent="0.2"/>
    <row r="53" spans="1:8" s="44" customFormat="1" x14ac:dyDescent="0.2">
      <c r="C53" s="119"/>
      <c r="D53" s="119"/>
      <c r="E53" s="119"/>
      <c r="F53" s="119"/>
      <c r="G53" s="119"/>
      <c r="H53" s="119"/>
    </row>
    <row r="54" spans="1:8" s="44" customFormat="1" x14ac:dyDescent="0.2">
      <c r="C54" s="119"/>
      <c r="D54" s="119"/>
      <c r="E54" s="119"/>
      <c r="F54" s="119"/>
      <c r="G54" s="119"/>
      <c r="H54" s="119"/>
    </row>
    <row r="55" spans="1:8" s="10" customFormat="1" x14ac:dyDescent="0.2">
      <c r="C55" s="58"/>
      <c r="D55" s="211" t="s">
        <v>602</v>
      </c>
      <c r="E55" s="211" t="s">
        <v>603</v>
      </c>
      <c r="F55" s="291" t="s">
        <v>610</v>
      </c>
    </row>
    <row r="56" spans="1:8" s="10" customFormat="1" x14ac:dyDescent="0.2">
      <c r="C56" s="58" t="s">
        <v>402</v>
      </c>
      <c r="D56" s="62">
        <v>37.543228855747408</v>
      </c>
      <c r="E56" s="62">
        <v>41.071228231560468</v>
      </c>
      <c r="F56" s="63">
        <f t="shared" ref="F56:F71" si="4">IFERROR(E56/D56-1,"-")</f>
        <v>9.3971655697721479E-2</v>
      </c>
    </row>
    <row r="57" spans="1:8" s="10" customFormat="1" x14ac:dyDescent="0.2">
      <c r="C57" s="58" t="s">
        <v>164</v>
      </c>
      <c r="D57" s="62">
        <v>16.270670446173074</v>
      </c>
      <c r="E57" s="62">
        <v>19.395428287937207</v>
      </c>
      <c r="F57" s="63">
        <f t="shared" si="4"/>
        <v>0.19204849929826273</v>
      </c>
    </row>
    <row r="58" spans="1:8" s="10" customFormat="1" x14ac:dyDescent="0.2">
      <c r="C58" s="58" t="s">
        <v>394</v>
      </c>
      <c r="D58" s="62">
        <v>16.213181779424968</v>
      </c>
      <c r="E58" s="62">
        <v>16.520208829371082</v>
      </c>
      <c r="F58" s="63">
        <f t="shared" si="4"/>
        <v>1.8936878283554615E-2</v>
      </c>
    </row>
    <row r="59" spans="1:8" s="10" customFormat="1" x14ac:dyDescent="0.2">
      <c r="C59" s="58" t="s">
        <v>404</v>
      </c>
      <c r="D59" s="62">
        <v>10.207170746531501</v>
      </c>
      <c r="E59" s="62">
        <v>10.506909924021496</v>
      </c>
      <c r="F59" s="63">
        <f t="shared" si="4"/>
        <v>2.9365549468431285E-2</v>
      </c>
    </row>
    <row r="60" spans="1:8" s="10" customFormat="1" x14ac:dyDescent="0.2">
      <c r="C60" s="58" t="s">
        <v>398</v>
      </c>
      <c r="D60" s="62">
        <v>9.2770488284063237</v>
      </c>
      <c r="E60" s="62">
        <v>10.22670945307463</v>
      </c>
      <c r="F60" s="63">
        <f t="shared" si="4"/>
        <v>0.10236667309117164</v>
      </c>
    </row>
    <row r="61" spans="1:8" s="10" customFormat="1" x14ac:dyDescent="0.2">
      <c r="C61" s="58" t="s">
        <v>399</v>
      </c>
      <c r="D61" s="62">
        <v>10.14241060634275</v>
      </c>
      <c r="E61" s="62">
        <v>9.8015981020030587</v>
      </c>
      <c r="F61" s="63">
        <f t="shared" si="4"/>
        <v>-3.3602712172445259E-2</v>
      </c>
    </row>
    <row r="62" spans="1:8" s="10" customFormat="1" x14ac:dyDescent="0.2">
      <c r="C62" s="58" t="s">
        <v>401</v>
      </c>
      <c r="D62" s="62">
        <v>9.1157810743492735</v>
      </c>
      <c r="E62" s="62">
        <v>8.9024270560917831</v>
      </c>
      <c r="F62" s="63">
        <f t="shared" si="4"/>
        <v>-2.3404908094803112E-2</v>
      </c>
    </row>
    <row r="63" spans="1:8" s="10" customFormat="1" x14ac:dyDescent="0.2">
      <c r="C63" s="58" t="s">
        <v>406</v>
      </c>
      <c r="D63" s="62">
        <v>7.4723390986514753</v>
      </c>
      <c r="E63" s="62">
        <v>8.2257248362339954</v>
      </c>
      <c r="F63" s="63">
        <f t="shared" si="4"/>
        <v>0.10082328005142105</v>
      </c>
    </row>
    <row r="64" spans="1:8" s="10" customFormat="1" x14ac:dyDescent="0.2">
      <c r="C64" s="58" t="s">
        <v>194</v>
      </c>
      <c r="D64" s="62">
        <v>7.6974257047004286</v>
      </c>
      <c r="E64" s="62">
        <v>7.6524703800688147</v>
      </c>
      <c r="F64" s="63">
        <f t="shared" si="4"/>
        <v>-5.8403064032384044E-3</v>
      </c>
    </row>
    <row r="65" spans="1:8" s="10" customFormat="1" x14ac:dyDescent="0.2">
      <c r="C65" s="58" t="s">
        <v>407</v>
      </c>
      <c r="D65" s="62">
        <v>7.3432257412250195</v>
      </c>
      <c r="E65" s="62">
        <v>7.3763839403845193</v>
      </c>
      <c r="F65" s="63">
        <f t="shared" si="4"/>
        <v>4.5154813876071564E-3</v>
      </c>
    </row>
    <row r="66" spans="1:8" s="10" customFormat="1" x14ac:dyDescent="0.2">
      <c r="C66" s="58" t="s">
        <v>397</v>
      </c>
      <c r="D66" s="62">
        <v>7.4564419897642864</v>
      </c>
      <c r="E66" s="62">
        <v>7.2446876575501173</v>
      </c>
      <c r="F66" s="63">
        <f t="shared" si="4"/>
        <v>-2.8398843913068905E-2</v>
      </c>
    </row>
    <row r="67" spans="1:8" s="10" customFormat="1" x14ac:dyDescent="0.2">
      <c r="C67" s="58" t="s">
        <v>400</v>
      </c>
      <c r="D67" s="62">
        <v>6.6761755693703551</v>
      </c>
      <c r="E67" s="62">
        <v>7.0073548029751613</v>
      </c>
      <c r="F67" s="63">
        <f t="shared" si="4"/>
        <v>4.9606130061082387E-2</v>
      </c>
    </row>
    <row r="68" spans="1:8" s="10" customFormat="1" x14ac:dyDescent="0.2">
      <c r="C68" s="58" t="s">
        <v>403</v>
      </c>
      <c r="D68" s="62">
        <v>6.1176105794454392</v>
      </c>
      <c r="E68" s="62">
        <v>5.9888021876679742</v>
      </c>
      <c r="F68" s="63">
        <f t="shared" si="4"/>
        <v>-2.105534343919313E-2</v>
      </c>
    </row>
    <row r="69" spans="1:8" s="10" customFormat="1" x14ac:dyDescent="0.2">
      <c r="C69" s="58" t="s">
        <v>393</v>
      </c>
      <c r="D69" s="62">
        <v>6.3928879470397373</v>
      </c>
      <c r="E69" s="62">
        <v>5.7383872314195745</v>
      </c>
      <c r="F69" s="63">
        <f t="shared" si="4"/>
        <v>-0.1023795068898764</v>
      </c>
    </row>
    <row r="70" spans="1:8" s="10" customFormat="1" x14ac:dyDescent="0.2">
      <c r="C70" s="58" t="s">
        <v>405</v>
      </c>
      <c r="D70" s="62">
        <v>3.1810938006776071</v>
      </c>
      <c r="E70" s="62">
        <v>3.0553548552064855</v>
      </c>
      <c r="F70" s="63">
        <f t="shared" si="4"/>
        <v>-3.9526953101583384E-2</v>
      </c>
    </row>
    <row r="71" spans="1:8" s="10" customFormat="1" x14ac:dyDescent="0.2">
      <c r="A71" s="58"/>
      <c r="C71" s="58" t="s">
        <v>395</v>
      </c>
      <c r="D71" s="62">
        <v>2.7646471752779411</v>
      </c>
      <c r="E71" s="62">
        <v>2.794528029950806</v>
      </c>
      <c r="F71" s="63">
        <f t="shared" si="4"/>
        <v>1.0808198217865161E-2</v>
      </c>
    </row>
    <row r="72" spans="1:8" s="10" customFormat="1" x14ac:dyDescent="0.2">
      <c r="C72" s="87"/>
      <c r="D72" s="87"/>
      <c r="E72" s="87"/>
      <c r="F72" s="87"/>
      <c r="G72" s="87"/>
      <c r="H72" s="87"/>
    </row>
    <row r="73" spans="1:8" s="10" customFormat="1" x14ac:dyDescent="0.2">
      <c r="C73" s="87"/>
      <c r="D73" s="87"/>
      <c r="E73" s="87"/>
      <c r="F73" s="87"/>
      <c r="G73" s="87"/>
      <c r="H73" s="87"/>
    </row>
    <row r="74" spans="1:8" s="44" customFormat="1" x14ac:dyDescent="0.2">
      <c r="C74" s="45"/>
      <c r="D74" s="45"/>
      <c r="E74" s="45"/>
      <c r="F74" s="45"/>
      <c r="G74" s="45"/>
      <c r="H74" s="45"/>
    </row>
    <row r="75" spans="1:8" s="44" customFormat="1" x14ac:dyDescent="0.2"/>
    <row r="76" spans="1:8" s="44" customFormat="1" x14ac:dyDescent="0.2"/>
    <row r="77" spans="1:8" x14ac:dyDescent="0.2">
      <c r="A77" s="52"/>
      <c r="B77" s="52"/>
      <c r="C77" s="52"/>
      <c r="D77" s="52"/>
      <c r="E77" s="52"/>
      <c r="F77" s="52"/>
      <c r="G77" s="52"/>
      <c r="H77" s="52"/>
    </row>
    <row r="78" spans="1:8" x14ac:dyDescent="0.2">
      <c r="A78" s="52"/>
      <c r="B78" s="52"/>
      <c r="C78" s="52"/>
      <c r="D78" s="52"/>
      <c r="E78" s="52"/>
      <c r="F78" s="52"/>
      <c r="G78" s="52"/>
      <c r="H78" s="52"/>
    </row>
    <row r="79" spans="1:8" x14ac:dyDescent="0.2">
      <c r="A79" s="52"/>
      <c r="B79" s="52"/>
      <c r="C79" s="52"/>
      <c r="D79" s="52"/>
      <c r="E79" s="52"/>
      <c r="F79" s="52"/>
      <c r="G79" s="52"/>
      <c r="H79" s="52"/>
    </row>
  </sheetData>
  <sortState ref="C55:F71">
    <sortCondition descending="1" ref="E55:E71"/>
  </sortState>
  <mergeCells count="4">
    <mergeCell ref="C3:H3"/>
    <mergeCell ref="C4:H4"/>
    <mergeCell ref="C24:H24"/>
    <mergeCell ref="C47:H47"/>
  </mergeCells>
  <conditionalFormatting sqref="G30:H45">
    <cfRule type="expression" dxfId="11" priority="1">
      <formula>$C30="Todos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7" orientation="landscape" cellComments="atEnd" r:id="rId1"/>
  <headerFooter scaleWithDoc="0" alignWithMargins="0">
    <oddHeader>&amp;L&amp;G&amp;C&amp;K01+023Encuesta de Turismo Receptivo</oddHeader>
    <oddFooter>&amp;CTurismo de Tenerife&amp;R&amp;K01+034&amp;P</oddFooter>
  </headerFooter>
  <ignoredErrors>
    <ignoredError sqref="D55:E55 E6:F6" numberStoredAsText="1"/>
  </ignoredErrors>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pageSetUpPr fitToPage="1"/>
  </sheetPr>
  <dimension ref="A1:T100"/>
  <sheetViews>
    <sheetView showGridLines="0" zoomScaleNormal="100" workbookViewId="0"/>
  </sheetViews>
  <sheetFormatPr baseColWidth="10" defaultColWidth="9.42578125" defaultRowHeight="12.75" x14ac:dyDescent="0.2"/>
  <cols>
    <col min="1" max="1" width="16.28515625" customWidth="1"/>
    <col min="2" max="2" width="42.7109375" customWidth="1"/>
    <col min="3" max="19" width="10.5703125" customWidth="1"/>
    <col min="20" max="20" width="11.7109375" customWidth="1"/>
  </cols>
  <sheetData>
    <row r="1" spans="1:11" x14ac:dyDescent="0.2">
      <c r="A1" s="10"/>
    </row>
    <row r="2" spans="1:11" ht="77.25" customHeight="1" x14ac:dyDescent="0.2"/>
    <row r="3" spans="1:11" ht="48.75" customHeight="1" thickBot="1" x14ac:dyDescent="0.4">
      <c r="B3" s="312" t="s">
        <v>658</v>
      </c>
      <c r="C3" s="312"/>
      <c r="D3" s="312"/>
      <c r="E3" s="312"/>
      <c r="F3" s="312"/>
      <c r="G3" s="312"/>
    </row>
    <row r="4" spans="1:11" ht="6" customHeight="1" x14ac:dyDescent="0.2">
      <c r="B4" s="41"/>
      <c r="C4" s="43"/>
      <c r="D4" s="43"/>
      <c r="E4" s="43"/>
      <c r="F4" s="43"/>
      <c r="G4" s="43"/>
    </row>
    <row r="5" spans="1:11" s="11" customFormat="1" ht="42" customHeight="1" x14ac:dyDescent="0.2">
      <c r="B5" s="100"/>
      <c r="C5" s="104">
        <v>2013</v>
      </c>
      <c r="D5" s="102">
        <v>2014</v>
      </c>
      <c r="E5" s="102">
        <v>2015</v>
      </c>
      <c r="F5" s="103" t="s">
        <v>595</v>
      </c>
      <c r="G5" s="103" t="s">
        <v>596</v>
      </c>
    </row>
    <row r="6" spans="1:11" ht="15" customHeight="1" x14ac:dyDescent="0.25">
      <c r="B6" s="219" t="s">
        <v>416</v>
      </c>
      <c r="C6" s="220">
        <v>8.5288024713792296</v>
      </c>
      <c r="D6" s="220">
        <v>8.5016065016065152</v>
      </c>
      <c r="E6" s="220">
        <v>8.5925367508481418</v>
      </c>
      <c r="F6" s="221">
        <f>IFERROR(D6-C6,"-")</f>
        <v>-2.7195969772714434E-2</v>
      </c>
      <c r="G6" s="221">
        <f>IFERROR(E6-D6,"-")</f>
        <v>9.0930249241626626E-2</v>
      </c>
    </row>
    <row r="7" spans="1:11" ht="6" customHeight="1" x14ac:dyDescent="0.2">
      <c r="B7" s="21"/>
      <c r="C7" s="27"/>
      <c r="D7" s="27"/>
      <c r="E7" s="27"/>
      <c r="F7" s="27"/>
      <c r="G7" s="27"/>
    </row>
    <row r="8" spans="1:11" ht="45.75" customHeight="1" x14ac:dyDescent="0.2">
      <c r="B8" s="311" t="s">
        <v>417</v>
      </c>
      <c r="C8" s="311"/>
      <c r="D8" s="311"/>
      <c r="E8" s="311"/>
      <c r="F8" s="311"/>
      <c r="G8" s="311"/>
    </row>
    <row r="9" spans="1:11" ht="13.5" customHeight="1" x14ac:dyDescent="0.2"/>
    <row r="10" spans="1:11" ht="13.5" customHeight="1" x14ac:dyDescent="0.2"/>
    <row r="11" spans="1:11" ht="20.25" customHeight="1" thickBot="1" x14ac:dyDescent="0.4">
      <c r="B11" s="312" t="s">
        <v>658</v>
      </c>
      <c r="C11" s="312"/>
      <c r="D11" s="312"/>
      <c r="E11" s="312"/>
      <c r="F11" s="312"/>
      <c r="G11" s="312"/>
      <c r="H11" s="312"/>
      <c r="I11" s="312"/>
      <c r="J11" s="312"/>
      <c r="K11" s="312"/>
    </row>
    <row r="12" spans="1:11" ht="6" customHeight="1" x14ac:dyDescent="0.2">
      <c r="B12" s="41"/>
      <c r="C12" s="42"/>
      <c r="D12" s="42"/>
      <c r="E12" s="42"/>
      <c r="F12" s="42"/>
      <c r="G12" s="42"/>
      <c r="H12" s="43"/>
      <c r="I12" s="43"/>
      <c r="J12" s="43"/>
      <c r="K12" s="43"/>
    </row>
    <row r="13" spans="1:11" s="11" customFormat="1" ht="31.5" customHeight="1" x14ac:dyDescent="0.2">
      <c r="B13" s="100"/>
      <c r="C13" s="104">
        <v>2009</v>
      </c>
      <c r="D13" s="104">
        <v>2009</v>
      </c>
      <c r="E13" s="104">
        <v>2010</v>
      </c>
      <c r="F13" s="104">
        <v>2011</v>
      </c>
      <c r="G13" s="104">
        <v>2011</v>
      </c>
      <c r="H13" s="104">
        <v>2012</v>
      </c>
      <c r="I13" s="103" t="s">
        <v>433</v>
      </c>
      <c r="J13" s="103" t="s">
        <v>78</v>
      </c>
      <c r="K13" s="103" t="s">
        <v>595</v>
      </c>
    </row>
    <row r="14" spans="1:11" ht="15" customHeight="1" x14ac:dyDescent="0.25">
      <c r="B14" s="219" t="s">
        <v>416</v>
      </c>
      <c r="C14" s="220">
        <v>8.3783273946761927</v>
      </c>
      <c r="D14" s="220">
        <v>8.3783273946761927</v>
      </c>
      <c r="E14" s="220">
        <v>8.3686890114552561</v>
      </c>
      <c r="F14" s="220">
        <v>8.4206856478791519</v>
      </c>
      <c r="G14" s="220">
        <v>8.4206856478791519</v>
      </c>
      <c r="H14" s="220">
        <v>8.4757586972612753</v>
      </c>
      <c r="I14" s="221">
        <f>IFERROR(E14-D14,"-")</f>
        <v>-9.638383220936575E-3</v>
      </c>
      <c r="J14" s="221">
        <f>IFERROR(G14-E14,"-")</f>
        <v>5.1996636423895737E-2</v>
      </c>
      <c r="K14" s="221">
        <f>IFERROR(H14-G14,"-")</f>
        <v>5.5073049382123429E-2</v>
      </c>
    </row>
    <row r="15" spans="1:11" ht="6" customHeight="1" x14ac:dyDescent="0.2">
      <c r="B15" s="21"/>
      <c r="C15" s="25"/>
      <c r="D15" s="25"/>
      <c r="E15" s="25"/>
      <c r="F15" s="25"/>
      <c r="G15" s="25"/>
      <c r="H15" s="27"/>
      <c r="I15" s="27"/>
      <c r="J15" s="27"/>
      <c r="K15" s="27"/>
    </row>
    <row r="16" spans="1:11" ht="39.75" customHeight="1" x14ac:dyDescent="0.2">
      <c r="B16" s="311" t="s">
        <v>417</v>
      </c>
      <c r="C16" s="311"/>
      <c r="D16" s="311"/>
      <c r="E16" s="311"/>
      <c r="F16" s="311"/>
      <c r="G16" s="311"/>
      <c r="H16" s="311"/>
      <c r="I16" s="311"/>
      <c r="J16" s="311"/>
      <c r="K16" s="311"/>
    </row>
    <row r="17" spans="2:7" ht="13.5" customHeight="1" x14ac:dyDescent="0.2"/>
    <row r="18" spans="2:7" ht="13.5" customHeight="1" x14ac:dyDescent="0.2"/>
    <row r="19" spans="2:7" ht="41.25" customHeight="1" thickBot="1" x14ac:dyDescent="0.4">
      <c r="B19" s="312" t="s">
        <v>659</v>
      </c>
      <c r="C19" s="312"/>
      <c r="D19" s="312"/>
      <c r="E19" s="312"/>
      <c r="F19" s="312"/>
      <c r="G19" s="312"/>
    </row>
    <row r="20" spans="2:7" ht="6" customHeight="1" x14ac:dyDescent="0.2">
      <c r="B20" s="41"/>
      <c r="C20" s="42"/>
      <c r="D20" s="42"/>
      <c r="E20" s="43"/>
      <c r="F20" s="43"/>
      <c r="G20" s="43"/>
    </row>
    <row r="21" spans="2:7" s="11" customFormat="1" ht="39" customHeight="1" x14ac:dyDescent="0.2">
      <c r="B21" s="100"/>
      <c r="C21" s="104">
        <v>2013</v>
      </c>
      <c r="D21" s="102">
        <v>2014</v>
      </c>
      <c r="E21" s="102">
        <v>2015</v>
      </c>
      <c r="F21" s="103" t="s">
        <v>595</v>
      </c>
      <c r="G21" s="103" t="s">
        <v>596</v>
      </c>
    </row>
    <row r="22" spans="2:7" ht="21.75" customHeight="1" x14ac:dyDescent="0.2">
      <c r="B22" s="218" t="s">
        <v>418</v>
      </c>
      <c r="C22" s="126">
        <v>7.5450319581638601</v>
      </c>
      <c r="D22" s="126">
        <v>7.6762275157996971</v>
      </c>
      <c r="E22" s="126">
        <v>7.9312463428905833</v>
      </c>
      <c r="F22" s="127">
        <f t="shared" ref="F22:F32" si="0">IFERROR(D22-C22,"-")</f>
        <v>0.13119555763583701</v>
      </c>
      <c r="G22" s="127">
        <f t="shared" ref="G22:G32" si="1">IFERROR(E22-D22,"-")</f>
        <v>0.25501882709088619</v>
      </c>
    </row>
    <row r="23" spans="2:7" ht="21.75" customHeight="1" x14ac:dyDescent="0.2">
      <c r="B23" s="218" t="s">
        <v>419</v>
      </c>
      <c r="C23" s="126">
        <v>7.8967545425900596</v>
      </c>
      <c r="D23" s="126">
        <v>7.9392894461859802</v>
      </c>
      <c r="E23" s="126">
        <v>8.0338282078472929</v>
      </c>
      <c r="F23" s="127">
        <f t="shared" si="0"/>
        <v>4.2534903595920603E-2</v>
      </c>
      <c r="G23" s="127">
        <f t="shared" si="1"/>
        <v>9.4538761661312698E-2</v>
      </c>
    </row>
    <row r="24" spans="2:7" ht="21.75" customHeight="1" x14ac:dyDescent="0.2">
      <c r="B24" s="218" t="s">
        <v>420</v>
      </c>
      <c r="C24" s="126">
        <v>7.770404456284842</v>
      </c>
      <c r="D24" s="126">
        <v>7.789616141732278</v>
      </c>
      <c r="E24" s="126">
        <v>7.9651260002388851</v>
      </c>
      <c r="F24" s="127">
        <f t="shared" si="0"/>
        <v>1.9211685447436011E-2</v>
      </c>
      <c r="G24" s="127">
        <f t="shared" si="1"/>
        <v>0.17550985850660705</v>
      </c>
    </row>
    <row r="25" spans="2:7" ht="21.75" customHeight="1" x14ac:dyDescent="0.2">
      <c r="B25" s="218" t="s">
        <v>421</v>
      </c>
      <c r="C25" s="126">
        <v>8.2344405804053036</v>
      </c>
      <c r="D25" s="126">
        <v>8.2475931868674692</v>
      </c>
      <c r="E25" s="126">
        <v>8.3496417099085907</v>
      </c>
      <c r="F25" s="127">
        <f t="shared" si="0"/>
        <v>1.315260646216565E-2</v>
      </c>
      <c r="G25" s="127">
        <f t="shared" si="1"/>
        <v>0.10204852304112144</v>
      </c>
    </row>
    <row r="26" spans="2:7" ht="21.75" customHeight="1" x14ac:dyDescent="0.2">
      <c r="B26" s="218" t="s">
        <v>422</v>
      </c>
      <c r="C26" s="126">
        <v>8.484984089101042</v>
      </c>
      <c r="D26" s="126">
        <v>8.4663861336539625</v>
      </c>
      <c r="E26" s="126">
        <v>8.543690296631512</v>
      </c>
      <c r="F26" s="127">
        <f t="shared" si="0"/>
        <v>-1.8597955447079428E-2</v>
      </c>
      <c r="G26" s="127">
        <f t="shared" si="1"/>
        <v>7.7304162977549495E-2</v>
      </c>
    </row>
    <row r="27" spans="2:7" ht="21.75" customHeight="1" x14ac:dyDescent="0.2">
      <c r="B27" s="218" t="s">
        <v>423</v>
      </c>
      <c r="C27" s="126">
        <v>7.7192022792022916</v>
      </c>
      <c r="D27" s="126">
        <v>7.6957466270295258</v>
      </c>
      <c r="E27" s="126">
        <v>7.79544674522365</v>
      </c>
      <c r="F27" s="127">
        <f t="shared" si="0"/>
        <v>-2.3455652172765795E-2</v>
      </c>
      <c r="G27" s="127">
        <f t="shared" si="1"/>
        <v>9.9700118194124165E-2</v>
      </c>
    </row>
    <row r="28" spans="2:7" ht="21.75" customHeight="1" x14ac:dyDescent="0.2">
      <c r="B28" s="218" t="s">
        <v>424</v>
      </c>
      <c r="C28" s="126">
        <v>8.7644039895419699</v>
      </c>
      <c r="D28" s="126">
        <v>8.7392149242129538</v>
      </c>
      <c r="E28" s="126">
        <v>8.8125061064973575</v>
      </c>
      <c r="F28" s="127">
        <f t="shared" si="0"/>
        <v>-2.5189065329016103E-2</v>
      </c>
      <c r="G28" s="127">
        <f t="shared" si="1"/>
        <v>7.3291182284403789E-2</v>
      </c>
    </row>
    <row r="29" spans="2:7" ht="21.75" customHeight="1" x14ac:dyDescent="0.2">
      <c r="B29" s="218" t="s">
        <v>425</v>
      </c>
      <c r="C29" s="126">
        <v>8.6391217564870342</v>
      </c>
      <c r="D29" s="126">
        <v>8.6133199799699405</v>
      </c>
      <c r="E29" s="126">
        <v>8.6939819458375478</v>
      </c>
      <c r="F29" s="127">
        <f t="shared" si="0"/>
        <v>-2.58017765170937E-2</v>
      </c>
      <c r="G29" s="127">
        <f t="shared" si="1"/>
        <v>8.0661965867607321E-2</v>
      </c>
    </row>
    <row r="30" spans="2:7" ht="21.75" customHeight="1" x14ac:dyDescent="0.2">
      <c r="B30" s="218" t="s">
        <v>426</v>
      </c>
      <c r="C30" s="126">
        <v>7.9233368736120235</v>
      </c>
      <c r="D30" s="126">
        <v>7.8797608716613619</v>
      </c>
      <c r="E30" s="126">
        <v>7.998833365739813</v>
      </c>
      <c r="F30" s="127">
        <f t="shared" si="0"/>
        <v>-4.3576001950661691E-2</v>
      </c>
      <c r="G30" s="127">
        <f t="shared" si="1"/>
        <v>0.11907249407845111</v>
      </c>
    </row>
    <row r="31" spans="2:7" ht="21.75" customHeight="1" x14ac:dyDescent="0.2">
      <c r="B31" s="218" t="s">
        <v>427</v>
      </c>
      <c r="C31" s="126">
        <v>8.1225874259506892</v>
      </c>
      <c r="D31" s="126">
        <v>8.0758357211079073</v>
      </c>
      <c r="E31" s="126">
        <v>8.133089720165426</v>
      </c>
      <c r="F31" s="127">
        <f t="shared" si="0"/>
        <v>-4.6751704842781905E-2</v>
      </c>
      <c r="G31" s="127">
        <f t="shared" si="1"/>
        <v>5.7253999057518712E-2</v>
      </c>
    </row>
    <row r="32" spans="2:7" ht="21.75" customHeight="1" x14ac:dyDescent="0.2">
      <c r="B32" s="218" t="s">
        <v>428</v>
      </c>
      <c r="C32" s="126">
        <v>8.7224574277919125</v>
      </c>
      <c r="D32" s="126">
        <v>8.5386851730282434</v>
      </c>
      <c r="E32" s="126">
        <v>8.6187193048734159</v>
      </c>
      <c r="F32" s="127">
        <f t="shared" si="0"/>
        <v>-0.1837722547636691</v>
      </c>
      <c r="G32" s="127">
        <f t="shared" si="1"/>
        <v>8.0034131845172496E-2</v>
      </c>
    </row>
    <row r="33" spans="1:9" ht="6" customHeight="1" x14ac:dyDescent="0.2">
      <c r="B33" s="21"/>
      <c r="C33" s="25"/>
      <c r="D33" s="25"/>
      <c r="E33" s="27"/>
      <c r="F33" s="27"/>
      <c r="G33" s="27"/>
    </row>
    <row r="34" spans="1:9" ht="45.75" customHeight="1" x14ac:dyDescent="0.2">
      <c r="B34" s="311" t="s">
        <v>417</v>
      </c>
      <c r="C34" s="311"/>
      <c r="D34" s="311"/>
      <c r="E34" s="311"/>
      <c r="F34" s="311"/>
      <c r="G34" s="311"/>
    </row>
    <row r="36" spans="1:9" x14ac:dyDescent="0.2">
      <c r="A36" s="123"/>
      <c r="B36" s="123"/>
      <c r="C36" s="123"/>
      <c r="D36" s="123"/>
      <c r="E36" s="123"/>
      <c r="F36" s="123"/>
      <c r="G36" s="123"/>
      <c r="H36" s="123"/>
      <c r="I36" s="123"/>
    </row>
    <row r="37" spans="1:9" x14ac:dyDescent="0.2">
      <c r="A37" s="123"/>
      <c r="B37" s="123"/>
      <c r="C37" s="123"/>
      <c r="D37" s="123"/>
      <c r="E37" s="123"/>
      <c r="F37" s="123"/>
      <c r="G37" s="123"/>
      <c r="H37" s="123"/>
      <c r="I37" s="123"/>
    </row>
    <row r="38" spans="1:9" x14ac:dyDescent="0.2">
      <c r="A38" s="123"/>
      <c r="B38" s="123"/>
      <c r="C38" s="123"/>
      <c r="D38" s="123"/>
      <c r="E38" s="123"/>
      <c r="F38" s="123"/>
      <c r="G38" s="123"/>
      <c r="H38" s="123"/>
      <c r="I38" s="123"/>
    </row>
    <row r="39" spans="1:9" s="44" customFormat="1" x14ac:dyDescent="0.2"/>
    <row r="40" spans="1:9" s="44" customFormat="1" x14ac:dyDescent="0.2">
      <c r="B40" s="295"/>
      <c r="C40" s="295"/>
      <c r="D40" s="295"/>
      <c r="E40" s="295"/>
      <c r="F40" s="295"/>
    </row>
    <row r="41" spans="1:9" s="10" customFormat="1" x14ac:dyDescent="0.2">
      <c r="B41" s="158"/>
      <c r="C41" s="160">
        <v>2014</v>
      </c>
      <c r="D41" s="160">
        <v>2015</v>
      </c>
      <c r="E41" s="161" t="s">
        <v>596</v>
      </c>
    </row>
    <row r="42" spans="1:9" s="10" customFormat="1" ht="15" x14ac:dyDescent="0.25">
      <c r="B42" s="222" t="s">
        <v>416</v>
      </c>
      <c r="C42" s="223">
        <v>8.5016065016065152</v>
      </c>
      <c r="D42" s="223">
        <v>8.5925367508481418</v>
      </c>
      <c r="E42" s="224">
        <f>IFERROR(D42-C42,"-")</f>
        <v>9.0930249241626626E-2</v>
      </c>
    </row>
    <row r="43" spans="1:9" s="10" customFormat="1" x14ac:dyDescent="0.2">
      <c r="B43" s="225"/>
      <c r="C43" s="226"/>
      <c r="D43" s="226"/>
      <c r="E43" s="224"/>
    </row>
    <row r="44" spans="1:9" s="10" customFormat="1" x14ac:dyDescent="0.2">
      <c r="B44" s="225" t="s">
        <v>424</v>
      </c>
      <c r="C44" s="226">
        <v>8.7392149242129538</v>
      </c>
      <c r="D44" s="226">
        <v>8.8125061064973575</v>
      </c>
      <c r="E44" s="224">
        <f t="shared" ref="E44:E54" si="2">IFERROR(D44-C44,"-")</f>
        <v>7.3291182284403789E-2</v>
      </c>
    </row>
    <row r="45" spans="1:9" s="10" customFormat="1" x14ac:dyDescent="0.2">
      <c r="B45" s="225" t="s">
        <v>425</v>
      </c>
      <c r="C45" s="226">
        <v>8.6133199799699405</v>
      </c>
      <c r="D45" s="226">
        <v>8.6939819458375478</v>
      </c>
      <c r="E45" s="224">
        <f t="shared" si="2"/>
        <v>8.0661965867607321E-2</v>
      </c>
    </row>
    <row r="46" spans="1:9" s="10" customFormat="1" x14ac:dyDescent="0.2">
      <c r="B46" s="225" t="s">
        <v>428</v>
      </c>
      <c r="C46" s="226">
        <v>8.5386851730282434</v>
      </c>
      <c r="D46" s="226">
        <v>8.6187193048734159</v>
      </c>
      <c r="E46" s="224">
        <f t="shared" si="2"/>
        <v>8.0034131845172496E-2</v>
      </c>
    </row>
    <row r="47" spans="1:9" s="10" customFormat="1" x14ac:dyDescent="0.2">
      <c r="B47" s="225" t="s">
        <v>422</v>
      </c>
      <c r="C47" s="226">
        <v>8.4663861336539625</v>
      </c>
      <c r="D47" s="226">
        <v>8.543690296631512</v>
      </c>
      <c r="E47" s="224">
        <f t="shared" si="2"/>
        <v>7.7304162977549495E-2</v>
      </c>
    </row>
    <row r="48" spans="1:9" s="10" customFormat="1" x14ac:dyDescent="0.2">
      <c r="B48" s="225" t="s">
        <v>421</v>
      </c>
      <c r="C48" s="226">
        <v>8.2475931868674692</v>
      </c>
      <c r="D48" s="226">
        <v>8.3496417099085907</v>
      </c>
      <c r="E48" s="224">
        <f t="shared" si="2"/>
        <v>0.10204852304112144</v>
      </c>
    </row>
    <row r="49" spans="1:9" s="10" customFormat="1" x14ac:dyDescent="0.2">
      <c r="B49" s="225" t="s">
        <v>427</v>
      </c>
      <c r="C49" s="226">
        <v>8.0758357211079073</v>
      </c>
      <c r="D49" s="226">
        <v>8.133089720165426</v>
      </c>
      <c r="E49" s="224">
        <f t="shared" si="2"/>
        <v>5.7253999057518712E-2</v>
      </c>
    </row>
    <row r="50" spans="1:9" s="10" customFormat="1" x14ac:dyDescent="0.2">
      <c r="B50" s="225" t="s">
        <v>419</v>
      </c>
      <c r="C50" s="226">
        <v>7.9392894461859802</v>
      </c>
      <c r="D50" s="226">
        <v>8.0338282078472929</v>
      </c>
      <c r="E50" s="224">
        <f t="shared" si="2"/>
        <v>9.4538761661312698E-2</v>
      </c>
    </row>
    <row r="51" spans="1:9" s="10" customFormat="1" ht="38.25" x14ac:dyDescent="0.2">
      <c r="B51" s="227" t="s">
        <v>426</v>
      </c>
      <c r="C51" s="226">
        <v>7.8797608716613619</v>
      </c>
      <c r="D51" s="226">
        <v>7.998833365739813</v>
      </c>
      <c r="E51" s="224">
        <f t="shared" si="2"/>
        <v>0.11907249407845111</v>
      </c>
    </row>
    <row r="52" spans="1:9" s="10" customFormat="1" x14ac:dyDescent="0.2">
      <c r="B52" s="225" t="s">
        <v>420</v>
      </c>
      <c r="C52" s="226">
        <v>7.789616141732278</v>
      </c>
      <c r="D52" s="226">
        <v>7.9651260002388851</v>
      </c>
      <c r="E52" s="224">
        <f t="shared" si="2"/>
        <v>0.17550985850660705</v>
      </c>
    </row>
    <row r="53" spans="1:9" s="10" customFormat="1" x14ac:dyDescent="0.2">
      <c r="B53" s="225" t="s">
        <v>418</v>
      </c>
      <c r="C53" s="226">
        <v>7.6762275157996971</v>
      </c>
      <c r="D53" s="226">
        <v>7.9312463428905833</v>
      </c>
      <c r="E53" s="224">
        <f t="shared" si="2"/>
        <v>0.25501882709088619</v>
      </c>
    </row>
    <row r="54" spans="1:9" s="10" customFormat="1" x14ac:dyDescent="0.2">
      <c r="B54" s="225" t="s">
        <v>423</v>
      </c>
      <c r="C54" s="226">
        <v>7.6957466270295258</v>
      </c>
      <c r="D54" s="226">
        <v>7.79544674522365</v>
      </c>
      <c r="E54" s="224">
        <f t="shared" si="2"/>
        <v>9.9700118194124165E-2</v>
      </c>
    </row>
    <row r="55" spans="1:9" s="44" customFormat="1" x14ac:dyDescent="0.2"/>
    <row r="56" spans="1:9" s="44" customFormat="1" x14ac:dyDescent="0.2"/>
    <row r="57" spans="1:9" s="44" customFormat="1" x14ac:dyDescent="0.2"/>
    <row r="58" spans="1:9" s="44" customFormat="1" x14ac:dyDescent="0.2"/>
    <row r="59" spans="1:9" x14ac:dyDescent="0.2">
      <c r="A59" s="123"/>
      <c r="B59" s="123"/>
      <c r="C59" s="123"/>
      <c r="D59" s="123"/>
      <c r="E59" s="123"/>
      <c r="F59" s="123"/>
      <c r="G59" s="123"/>
      <c r="H59" s="123"/>
      <c r="I59" s="123"/>
    </row>
    <row r="60" spans="1:9" x14ac:dyDescent="0.2">
      <c r="A60" s="123"/>
      <c r="B60" s="123"/>
      <c r="C60" s="123"/>
      <c r="D60" s="123"/>
      <c r="E60" s="123"/>
      <c r="F60" s="123"/>
      <c r="G60" s="123"/>
      <c r="H60" s="123"/>
      <c r="I60" s="123"/>
    </row>
    <row r="61" spans="1:9" x14ac:dyDescent="0.2">
      <c r="A61" s="123"/>
      <c r="B61" s="123"/>
      <c r="C61" s="123"/>
      <c r="D61" s="123"/>
      <c r="E61" s="123"/>
      <c r="F61" s="123"/>
      <c r="G61" s="123"/>
      <c r="H61" s="123"/>
      <c r="I61" s="123"/>
    </row>
    <row r="62" spans="1:9" x14ac:dyDescent="0.2">
      <c r="A62" s="123"/>
      <c r="B62" s="123"/>
      <c r="C62" s="123"/>
      <c r="D62" s="123"/>
      <c r="E62" s="123"/>
      <c r="F62" s="123"/>
      <c r="G62" s="123"/>
      <c r="H62" s="123"/>
      <c r="I62" s="123"/>
    </row>
    <row r="63" spans="1:9" x14ac:dyDescent="0.2">
      <c r="A63" s="123"/>
      <c r="B63" s="123"/>
      <c r="C63" s="123"/>
      <c r="D63" s="123"/>
      <c r="E63" s="123"/>
      <c r="F63" s="123"/>
      <c r="G63" s="123"/>
      <c r="H63" s="123"/>
      <c r="I63" s="123"/>
    </row>
    <row r="97" spans="2:20" x14ac:dyDescent="0.2">
      <c r="B97" s="10"/>
      <c r="C97" s="10"/>
      <c r="D97" s="10"/>
      <c r="E97" s="10"/>
      <c r="F97" s="10"/>
      <c r="G97" s="10"/>
      <c r="H97" s="10"/>
      <c r="I97" s="10"/>
      <c r="J97" s="10"/>
      <c r="K97" s="10"/>
      <c r="L97" s="10"/>
      <c r="M97" s="10"/>
      <c r="N97" s="10"/>
      <c r="O97" s="10"/>
      <c r="P97" s="10"/>
      <c r="Q97" s="10"/>
      <c r="R97" s="10"/>
      <c r="S97" s="10"/>
      <c r="T97" s="10"/>
    </row>
    <row r="98" spans="2:20" x14ac:dyDescent="0.2">
      <c r="B98" s="10"/>
      <c r="C98" s="10"/>
      <c r="D98" s="10"/>
      <c r="E98" s="10"/>
      <c r="F98" s="10"/>
      <c r="G98" s="10"/>
      <c r="H98" s="10"/>
      <c r="I98" s="10"/>
      <c r="J98" s="10"/>
      <c r="K98" s="10"/>
      <c r="L98" s="10"/>
      <c r="M98" s="10"/>
      <c r="N98" s="10"/>
      <c r="O98" s="10"/>
      <c r="P98" s="10"/>
      <c r="Q98" s="10"/>
      <c r="R98" s="10"/>
      <c r="S98" s="10"/>
      <c r="T98" s="10"/>
    </row>
    <row r="99" spans="2:20" x14ac:dyDescent="0.2">
      <c r="B99" s="10"/>
      <c r="C99" s="10"/>
      <c r="D99" s="10"/>
      <c r="E99" s="10"/>
      <c r="F99" s="10"/>
      <c r="G99" s="10"/>
      <c r="H99" s="10"/>
      <c r="I99" s="10"/>
      <c r="J99" s="10"/>
      <c r="K99" s="10"/>
      <c r="L99" s="10"/>
      <c r="M99" s="10"/>
      <c r="N99" s="10"/>
      <c r="O99" s="10"/>
      <c r="P99" s="10"/>
      <c r="Q99" s="10"/>
      <c r="R99" s="10"/>
      <c r="S99" s="10"/>
      <c r="T99" s="10"/>
    </row>
    <row r="100" spans="2:20" x14ac:dyDescent="0.2">
      <c r="B100" s="10"/>
      <c r="C100" s="10"/>
      <c r="D100" s="10"/>
      <c r="E100" s="10"/>
      <c r="F100" s="10"/>
      <c r="G100" s="10"/>
      <c r="H100" s="10"/>
      <c r="I100" s="10"/>
      <c r="J100" s="10"/>
      <c r="K100" s="10"/>
      <c r="L100" s="10"/>
      <c r="M100" s="10"/>
      <c r="N100" s="10"/>
      <c r="O100" s="10"/>
      <c r="P100" s="10"/>
      <c r="Q100" s="10"/>
      <c r="R100" s="10"/>
      <c r="S100" s="10"/>
      <c r="T100" s="10"/>
    </row>
  </sheetData>
  <sortState ref="A44:T54">
    <sortCondition descending="1" ref="D44:D54"/>
  </sortState>
  <mergeCells count="6">
    <mergeCell ref="B19:G19"/>
    <mergeCell ref="B34:G34"/>
    <mergeCell ref="B3:G3"/>
    <mergeCell ref="B8:G8"/>
    <mergeCell ref="B11:K11"/>
    <mergeCell ref="B16:K16"/>
  </mergeCells>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pageSetUpPr fitToPage="1"/>
  </sheetPr>
  <dimension ref="A1:Q119"/>
  <sheetViews>
    <sheetView showGridLines="0" zoomScaleNormal="100" workbookViewId="0"/>
  </sheetViews>
  <sheetFormatPr baseColWidth="10" defaultColWidth="9.42578125" defaultRowHeight="12.75" x14ac:dyDescent="0.2"/>
  <cols>
    <col min="1" max="1" width="16.28515625" customWidth="1"/>
    <col min="2" max="2" width="58.28515625" customWidth="1"/>
    <col min="3" max="15" width="10.5703125" customWidth="1"/>
    <col min="16" max="17" width="11.7109375" customWidth="1"/>
    <col min="18" max="21" width="7.7109375" customWidth="1"/>
  </cols>
  <sheetData>
    <row r="1" spans="1:13" x14ac:dyDescent="0.2">
      <c r="A1" s="10"/>
    </row>
    <row r="2" spans="1:13" ht="77.25" customHeight="1" x14ac:dyDescent="0.2"/>
    <row r="3" spans="1:13" ht="20.25" customHeight="1" thickBot="1" x14ac:dyDescent="0.4">
      <c r="B3" s="312" t="s">
        <v>659</v>
      </c>
      <c r="C3" s="312"/>
      <c r="D3" s="312"/>
      <c r="E3" s="312"/>
      <c r="F3" s="312"/>
      <c r="G3" s="312"/>
      <c r="H3" s="312"/>
      <c r="I3" s="312"/>
      <c r="J3" s="312"/>
      <c r="K3" s="312"/>
      <c r="L3" s="312"/>
      <c r="M3" s="312"/>
    </row>
    <row r="4" spans="1:13" ht="6" customHeight="1" x14ac:dyDescent="0.2">
      <c r="B4" s="41"/>
      <c r="C4" s="42"/>
      <c r="D4" s="42"/>
      <c r="E4" s="42"/>
      <c r="F4" s="42"/>
      <c r="G4" s="42"/>
      <c r="H4" s="43"/>
      <c r="I4" s="43"/>
      <c r="J4" s="43"/>
      <c r="K4" s="43"/>
      <c r="L4" s="43"/>
      <c r="M4" s="43"/>
    </row>
    <row r="5" spans="1:13" s="11" customFormat="1" ht="31.5" customHeight="1" x14ac:dyDescent="0.2">
      <c r="B5" s="100"/>
      <c r="C5" s="104">
        <v>2007</v>
      </c>
      <c r="D5" s="104">
        <v>2008</v>
      </c>
      <c r="E5" s="104">
        <v>2009</v>
      </c>
      <c r="F5" s="104">
        <v>2010</v>
      </c>
      <c r="G5" s="104">
        <v>2011</v>
      </c>
      <c r="H5" s="104">
        <v>2012</v>
      </c>
      <c r="I5" s="103" t="s">
        <v>429</v>
      </c>
      <c r="J5" s="103" t="s">
        <v>430</v>
      </c>
      <c r="K5" s="103" t="s">
        <v>431</v>
      </c>
      <c r="L5" s="103" t="s">
        <v>432</v>
      </c>
      <c r="M5" s="103" t="s">
        <v>433</v>
      </c>
    </row>
    <row r="6" spans="1:13" ht="6" customHeight="1" x14ac:dyDescent="0.2">
      <c r="B6" s="21"/>
      <c r="C6" s="25"/>
      <c r="D6" s="25"/>
      <c r="E6" s="25"/>
      <c r="F6" s="25"/>
      <c r="G6" s="25"/>
      <c r="H6" s="27"/>
      <c r="I6" s="26"/>
      <c r="J6" s="26"/>
      <c r="K6" s="26"/>
      <c r="L6" s="26"/>
      <c r="M6" s="26"/>
    </row>
    <row r="7" spans="1:13" ht="15" customHeight="1" x14ac:dyDescent="0.2">
      <c r="B7" s="228" t="s">
        <v>434</v>
      </c>
      <c r="C7" s="229">
        <v>7.5665030683715404</v>
      </c>
      <c r="D7" s="229">
        <v>7.5035201853666926</v>
      </c>
      <c r="E7" s="229">
        <v>7.5664973898220635</v>
      </c>
      <c r="F7" s="229">
        <v>7.6689464126072933</v>
      </c>
      <c r="G7" s="229">
        <v>7.7938775215826768</v>
      </c>
      <c r="H7" s="229">
        <v>7.8779262056022441</v>
      </c>
      <c r="I7" s="230">
        <f>IFERROR(D7-C7,"-")</f>
        <v>-6.2982883004847778E-2</v>
      </c>
      <c r="J7" s="230">
        <f>IFERROR(E7-D7,"-")</f>
        <v>6.2977204455370916E-2</v>
      </c>
      <c r="K7" s="230">
        <f>IFERROR(F7-E7,"-")</f>
        <v>0.10244902278522972</v>
      </c>
      <c r="L7" s="230">
        <f>IFERROR(G7-F7,"-")</f>
        <v>0.12493110897538351</v>
      </c>
      <c r="M7" s="230">
        <f t="shared" ref="M7:M50" si="0">IFERROR(H7-G7,"-")</f>
        <v>8.4048684019567332E-2</v>
      </c>
    </row>
    <row r="8" spans="1:13" ht="15" customHeight="1" x14ac:dyDescent="0.2">
      <c r="B8" s="231" t="s">
        <v>435</v>
      </c>
      <c r="C8" s="232">
        <f t="shared" ref="C8:H8" si="1">AVERAGE(C9:C13)</f>
        <v>7.7810323397561856</v>
      </c>
      <c r="D8" s="232">
        <f t="shared" si="1"/>
        <v>7.6766931969066814</v>
      </c>
      <c r="E8" s="232">
        <f t="shared" si="1"/>
        <v>7.8809813089327019</v>
      </c>
      <c r="F8" s="232">
        <f t="shared" si="1"/>
        <v>7.8936514554622859</v>
      </c>
      <c r="G8" s="232">
        <f t="shared" si="1"/>
        <v>8.0571815299096556</v>
      </c>
      <c r="H8" s="232">
        <f t="shared" si="1"/>
        <v>8.0989389331509649</v>
      </c>
      <c r="I8" s="233">
        <f t="shared" ref="I8:L50" si="2">IFERROR(D8-C8,"-")</f>
        <v>-0.10433914284950419</v>
      </c>
      <c r="J8" s="233">
        <f t="shared" si="2"/>
        <v>0.20428811202602049</v>
      </c>
      <c r="K8" s="233">
        <f t="shared" si="2"/>
        <v>1.2670146529583981E-2</v>
      </c>
      <c r="L8" s="233">
        <f t="shared" si="2"/>
        <v>0.16353007444736978</v>
      </c>
      <c r="M8" s="233">
        <f t="shared" si="0"/>
        <v>4.1757403241309277E-2</v>
      </c>
    </row>
    <row r="9" spans="1:13" ht="15" customHeight="1" x14ac:dyDescent="0.2">
      <c r="B9" s="234" t="s">
        <v>436</v>
      </c>
      <c r="C9" s="235">
        <v>8.5549884437596493</v>
      </c>
      <c r="D9" s="235">
        <v>8.3708250071367409</v>
      </c>
      <c r="E9" s="235">
        <v>8.5504609412906714</v>
      </c>
      <c r="F9" s="235">
        <v>8.6057092857924253</v>
      </c>
      <c r="G9" s="235">
        <v>8.6501409546028842</v>
      </c>
      <c r="H9" s="235">
        <v>8.6456940621313532</v>
      </c>
      <c r="I9" s="127">
        <f t="shared" si="2"/>
        <v>-0.18416343662290835</v>
      </c>
      <c r="J9" s="127">
        <f t="shared" si="2"/>
        <v>0.17963593415393042</v>
      </c>
      <c r="K9" s="127">
        <f t="shared" si="2"/>
        <v>5.5248344501753976E-2</v>
      </c>
      <c r="L9" s="127">
        <f t="shared" si="2"/>
        <v>4.4431668810458902E-2</v>
      </c>
      <c r="M9" s="127">
        <f t="shared" si="0"/>
        <v>-4.446892471531072E-3</v>
      </c>
    </row>
    <row r="10" spans="1:13" ht="15" customHeight="1" x14ac:dyDescent="0.2">
      <c r="B10" s="234" t="s">
        <v>437</v>
      </c>
      <c r="C10" s="235">
        <v>7.3137311703360401</v>
      </c>
      <c r="D10" s="235">
        <v>7.2238596491227991</v>
      </c>
      <c r="E10" s="235">
        <v>7.2656091798852502</v>
      </c>
      <c r="F10" s="235">
        <v>7.3356895773800632</v>
      </c>
      <c r="G10" s="235">
        <v>7.5930378862015999</v>
      </c>
      <c r="H10" s="235">
        <v>7.6837860780984766</v>
      </c>
      <c r="I10" s="127">
        <f t="shared" si="2"/>
        <v>-8.9871521213241046E-2</v>
      </c>
      <c r="J10" s="127">
        <f t="shared" si="2"/>
        <v>4.1749530762451137E-2</v>
      </c>
      <c r="K10" s="127">
        <f t="shared" si="2"/>
        <v>7.0080397494812985E-2</v>
      </c>
      <c r="L10" s="127">
        <f t="shared" si="2"/>
        <v>0.2573483088215367</v>
      </c>
      <c r="M10" s="127">
        <f t="shared" si="0"/>
        <v>9.0748191896876662E-2</v>
      </c>
    </row>
    <row r="11" spans="1:13" ht="15" customHeight="1" x14ac:dyDescent="0.2">
      <c r="B11" s="234" t="s">
        <v>438</v>
      </c>
      <c r="C11" s="235">
        <v>8.25172744721689</v>
      </c>
      <c r="D11" s="235">
        <v>8.0056985468704944</v>
      </c>
      <c r="E11" s="235">
        <v>8.3631636231708573</v>
      </c>
      <c r="F11" s="235">
        <v>8.2529148959354757</v>
      </c>
      <c r="G11" s="235">
        <v>8.4441105186621233</v>
      </c>
      <c r="H11" s="235">
        <v>8.4445752403374481</v>
      </c>
      <c r="I11" s="127">
        <f t="shared" si="2"/>
        <v>-0.24602890034639557</v>
      </c>
      <c r="J11" s="127">
        <f t="shared" si="2"/>
        <v>0.35746507630036284</v>
      </c>
      <c r="K11" s="127">
        <f t="shared" si="2"/>
        <v>-0.11024872723538159</v>
      </c>
      <c r="L11" s="127">
        <f t="shared" si="2"/>
        <v>0.19119562272664758</v>
      </c>
      <c r="M11" s="127">
        <f t="shared" si="0"/>
        <v>4.6472167532485287E-4</v>
      </c>
    </row>
    <row r="12" spans="1:13" ht="15" customHeight="1" x14ac:dyDescent="0.2">
      <c r="B12" s="234" t="s">
        <v>439</v>
      </c>
      <c r="C12" s="235">
        <v>7.7351667170343701</v>
      </c>
      <c r="D12" s="235">
        <v>7.749427803761586</v>
      </c>
      <c r="E12" s="235">
        <v>8.1230033957992749</v>
      </c>
      <c r="F12" s="235">
        <v>8.1939435182034792</v>
      </c>
      <c r="G12" s="235">
        <v>8.2925462731365194</v>
      </c>
      <c r="H12" s="235">
        <v>8.2840296838467182</v>
      </c>
      <c r="I12" s="127">
        <f t="shared" si="2"/>
        <v>1.4261086727215933E-2</v>
      </c>
      <c r="J12" s="127">
        <f t="shared" si="2"/>
        <v>0.37357559203768886</v>
      </c>
      <c r="K12" s="127">
        <f t="shared" si="2"/>
        <v>7.0940122404204331E-2</v>
      </c>
      <c r="L12" s="127">
        <f t="shared" si="2"/>
        <v>9.860275493304016E-2</v>
      </c>
      <c r="M12" s="127">
        <f t="shared" si="0"/>
        <v>-8.5165892898011464E-3</v>
      </c>
    </row>
    <row r="13" spans="1:13" ht="15" customHeight="1" x14ac:dyDescent="0.2">
      <c r="B13" s="234" t="s">
        <v>440</v>
      </c>
      <c r="C13" s="235">
        <v>7.0495479204339802</v>
      </c>
      <c r="D13" s="235">
        <v>7.0336549776417892</v>
      </c>
      <c r="E13" s="235">
        <v>7.1026694045174574</v>
      </c>
      <c r="F13" s="235">
        <v>7.0799999999999885</v>
      </c>
      <c r="G13" s="235">
        <v>7.3060720169451479</v>
      </c>
      <c r="H13" s="235">
        <v>7.4366096013408258</v>
      </c>
      <c r="I13" s="127">
        <f t="shared" si="2"/>
        <v>-1.5892942792191E-2</v>
      </c>
      <c r="J13" s="127">
        <f t="shared" si="2"/>
        <v>6.9014426875668278E-2</v>
      </c>
      <c r="K13" s="127">
        <f t="shared" si="2"/>
        <v>-2.2669404517468905E-2</v>
      </c>
      <c r="L13" s="127">
        <f t="shared" si="2"/>
        <v>0.22607201694515933</v>
      </c>
      <c r="M13" s="127">
        <f t="shared" si="0"/>
        <v>0.13053758439567797</v>
      </c>
    </row>
    <row r="14" spans="1:13" ht="15" customHeight="1" x14ac:dyDescent="0.2">
      <c r="B14" s="231" t="s">
        <v>441</v>
      </c>
      <c r="C14" s="232">
        <v>7.8235911945641003</v>
      </c>
      <c r="D14" s="232">
        <v>7.7623530898521098</v>
      </c>
      <c r="E14" s="232">
        <v>7.8492257120111075</v>
      </c>
      <c r="F14" s="232">
        <v>7.9237974802116993</v>
      </c>
      <c r="G14" s="232">
        <v>7.924519159872772</v>
      </c>
      <c r="H14" s="232">
        <v>8.0278685373822967</v>
      </c>
      <c r="I14" s="233">
        <f t="shared" si="2"/>
        <v>-6.1238104711990538E-2</v>
      </c>
      <c r="J14" s="233">
        <f t="shared" si="2"/>
        <v>8.6872622158997714E-2</v>
      </c>
      <c r="K14" s="233">
        <f t="shared" si="2"/>
        <v>7.4571768200591748E-2</v>
      </c>
      <c r="L14" s="233">
        <f t="shared" si="2"/>
        <v>7.2167966107272719E-4</v>
      </c>
      <c r="M14" s="233">
        <f t="shared" si="0"/>
        <v>0.10334937750952466</v>
      </c>
    </row>
    <row r="15" spans="1:13" ht="15" customHeight="1" x14ac:dyDescent="0.2">
      <c r="B15" s="234" t="s">
        <v>422</v>
      </c>
      <c r="C15" s="235">
        <v>8.1313800600476398</v>
      </c>
      <c r="D15" s="235">
        <v>8.1394923857867916</v>
      </c>
      <c r="E15" s="235">
        <v>8.2156644394951623</v>
      </c>
      <c r="F15" s="235">
        <v>8.2641896512422814</v>
      </c>
      <c r="G15" s="235">
        <v>8.2688972763439814</v>
      </c>
      <c r="H15" s="235">
        <v>8.3861713106295195</v>
      </c>
      <c r="I15" s="127">
        <f t="shared" si="2"/>
        <v>8.1123257391517711E-3</v>
      </c>
      <c r="J15" s="127">
        <f t="shared" si="2"/>
        <v>7.6172053708370768E-2</v>
      </c>
      <c r="K15" s="127">
        <f t="shared" si="2"/>
        <v>4.8525211747119101E-2</v>
      </c>
      <c r="L15" s="127">
        <f t="shared" si="2"/>
        <v>4.7076251016999748E-3</v>
      </c>
      <c r="M15" s="127">
        <f t="shared" si="0"/>
        <v>0.11727403428553806</v>
      </c>
    </row>
    <row r="16" spans="1:13" ht="15" customHeight="1" x14ac:dyDescent="0.2">
      <c r="B16" s="234" t="s">
        <v>427</v>
      </c>
      <c r="C16" s="235">
        <v>7.9594461901021196</v>
      </c>
      <c r="D16" s="235">
        <v>7.8729867875397757</v>
      </c>
      <c r="E16" s="235">
        <v>7.9511992400854892</v>
      </c>
      <c r="F16" s="235">
        <v>8.0225563909774333</v>
      </c>
      <c r="G16" s="235">
        <v>7.9917266887288037</v>
      </c>
      <c r="H16" s="235">
        <v>8.084828871236633</v>
      </c>
      <c r="I16" s="127">
        <f t="shared" si="2"/>
        <v>-8.6459402562343968E-2</v>
      </c>
      <c r="J16" s="127">
        <f t="shared" si="2"/>
        <v>7.8212452545713518E-2</v>
      </c>
      <c r="K16" s="127">
        <f t="shared" si="2"/>
        <v>7.1357150891944165E-2</v>
      </c>
      <c r="L16" s="127">
        <f t="shared" si="2"/>
        <v>-3.0829702248629687E-2</v>
      </c>
      <c r="M16" s="127">
        <f t="shared" si="0"/>
        <v>9.3102182507829312E-2</v>
      </c>
    </row>
    <row r="17" spans="2:13" ht="15" customHeight="1" x14ac:dyDescent="0.2">
      <c r="B17" s="234" t="s">
        <v>442</v>
      </c>
      <c r="C17" s="235">
        <v>7.6085793871866301</v>
      </c>
      <c r="D17" s="235">
        <v>7.5033098209441347</v>
      </c>
      <c r="E17" s="235">
        <v>7.6406188540710449</v>
      </c>
      <c r="F17" s="235">
        <v>7.7469965504936242</v>
      </c>
      <c r="G17" s="235">
        <v>7.7789451114922965</v>
      </c>
      <c r="H17" s="235">
        <v>7.9255656355885771</v>
      </c>
      <c r="I17" s="127">
        <f t="shared" si="2"/>
        <v>-0.10526956624249539</v>
      </c>
      <c r="J17" s="127">
        <f t="shared" si="2"/>
        <v>0.13730903312691023</v>
      </c>
      <c r="K17" s="127">
        <f t="shared" si="2"/>
        <v>0.10637769642257933</v>
      </c>
      <c r="L17" s="127">
        <f t="shared" si="2"/>
        <v>3.1948560998672271E-2</v>
      </c>
      <c r="M17" s="127">
        <f t="shared" si="0"/>
        <v>0.14662052409628057</v>
      </c>
    </row>
    <row r="18" spans="2:13" ht="15" customHeight="1" x14ac:dyDescent="0.2">
      <c r="B18" s="234" t="s">
        <v>443</v>
      </c>
      <c r="C18" s="235">
        <v>7.8923027166882198</v>
      </c>
      <c r="D18" s="235">
        <v>7.8009189997862789</v>
      </c>
      <c r="E18" s="235">
        <v>7.9081364829396694</v>
      </c>
      <c r="F18" s="235">
        <v>7.952477854919799</v>
      </c>
      <c r="G18" s="235">
        <v>7.9348997628799411</v>
      </c>
      <c r="H18" s="235">
        <v>8.0526027397260229</v>
      </c>
      <c r="I18" s="127">
        <f t="shared" si="2"/>
        <v>-9.1383716901940915E-2</v>
      </c>
      <c r="J18" s="127">
        <f t="shared" si="2"/>
        <v>0.10721748315339052</v>
      </c>
      <c r="K18" s="127">
        <f t="shared" si="2"/>
        <v>4.4341371980129551E-2</v>
      </c>
      <c r="L18" s="127">
        <f t="shared" si="2"/>
        <v>-1.7578092039857829E-2</v>
      </c>
      <c r="M18" s="127">
        <f t="shared" si="0"/>
        <v>0.11770297684608177</v>
      </c>
    </row>
    <row r="19" spans="2:13" ht="15" customHeight="1" x14ac:dyDescent="0.2">
      <c r="B19" s="234" t="s">
        <v>423</v>
      </c>
      <c r="C19" s="235">
        <v>7.4655917747400604</v>
      </c>
      <c r="D19" s="235">
        <v>7.4358738199401655</v>
      </c>
      <c r="E19" s="235">
        <v>7.4766277128547509</v>
      </c>
      <c r="F19" s="235">
        <v>7.5926157697121237</v>
      </c>
      <c r="G19" s="235">
        <v>7.6052811290689819</v>
      </c>
      <c r="H19" s="235">
        <v>7.6421647819062901</v>
      </c>
      <c r="I19" s="127">
        <f t="shared" si="2"/>
        <v>-2.9717954799894919E-2</v>
      </c>
      <c r="J19" s="127">
        <f t="shared" si="2"/>
        <v>4.0753892914585421E-2</v>
      </c>
      <c r="K19" s="127">
        <f t="shared" si="2"/>
        <v>0.11598805685737279</v>
      </c>
      <c r="L19" s="127">
        <f t="shared" si="2"/>
        <v>1.2665359356858197E-2</v>
      </c>
      <c r="M19" s="127">
        <f t="shared" si="0"/>
        <v>3.6883652837308212E-2</v>
      </c>
    </row>
    <row r="20" spans="2:13" ht="15" customHeight="1" x14ac:dyDescent="0.2">
      <c r="B20" s="231" t="s">
        <v>444</v>
      </c>
      <c r="C20" s="232">
        <v>7.6219251336898299</v>
      </c>
      <c r="D20" s="232">
        <v>7.6936397105497001</v>
      </c>
      <c r="E20" s="232">
        <v>7.6913684871311929</v>
      </c>
      <c r="F20" s="232">
        <v>7.7586469130238624</v>
      </c>
      <c r="G20" s="232">
        <v>7.9175771910430219</v>
      </c>
      <c r="H20" s="232">
        <v>7.9702492128715452</v>
      </c>
      <c r="I20" s="233">
        <f t="shared" si="2"/>
        <v>7.1714576859870149E-2</v>
      </c>
      <c r="J20" s="233">
        <f t="shared" si="2"/>
        <v>-2.2712234185071623E-3</v>
      </c>
      <c r="K20" s="233">
        <f t="shared" si="2"/>
        <v>6.7278425892669524E-2</v>
      </c>
      <c r="L20" s="233">
        <f t="shared" si="2"/>
        <v>0.15893027801915949</v>
      </c>
      <c r="M20" s="233">
        <f t="shared" si="0"/>
        <v>5.2672021828523263E-2</v>
      </c>
    </row>
    <row r="21" spans="2:13" ht="15" customHeight="1" x14ac:dyDescent="0.2">
      <c r="B21" s="234" t="s">
        <v>424</v>
      </c>
      <c r="C21" s="235">
        <v>8.1364356194420306</v>
      </c>
      <c r="D21" s="235">
        <v>8.1248628216071452</v>
      </c>
      <c r="E21" s="235">
        <v>8.2227867590454284</v>
      </c>
      <c r="F21" s="235">
        <v>8.2679938744257502</v>
      </c>
      <c r="G21" s="235">
        <v>8.3149500852203744</v>
      </c>
      <c r="H21" s="235">
        <v>8.3398783886495558</v>
      </c>
      <c r="I21" s="127">
        <f t="shared" si="2"/>
        <v>-1.1572797834885407E-2</v>
      </c>
      <c r="J21" s="127">
        <f t="shared" si="2"/>
        <v>9.7923937438283204E-2</v>
      </c>
      <c r="K21" s="127">
        <f t="shared" si="2"/>
        <v>4.5207115380321738E-2</v>
      </c>
      <c r="L21" s="127">
        <f t="shared" si="2"/>
        <v>4.6956210794624198E-2</v>
      </c>
      <c r="M21" s="127">
        <f t="shared" si="0"/>
        <v>2.4928303429181398E-2</v>
      </c>
    </row>
    <row r="22" spans="2:13" ht="15" customHeight="1" x14ac:dyDescent="0.2">
      <c r="B22" s="234" t="s">
        <v>445</v>
      </c>
      <c r="C22" s="235">
        <v>7.9412206855080898</v>
      </c>
      <c r="D22" s="235">
        <v>8.0045843520782594</v>
      </c>
      <c r="E22" s="235">
        <v>7.9390007745933238</v>
      </c>
      <c r="F22" s="235">
        <v>8.0346207376478915</v>
      </c>
      <c r="G22" s="235">
        <v>8.1687938736438941</v>
      </c>
      <c r="H22" s="235">
        <v>8.2306394466002963</v>
      </c>
      <c r="I22" s="127">
        <f t="shared" si="2"/>
        <v>6.3363666570169563E-2</v>
      </c>
      <c r="J22" s="127">
        <f t="shared" si="2"/>
        <v>-6.5583577484935596E-2</v>
      </c>
      <c r="K22" s="127">
        <f t="shared" si="2"/>
        <v>9.5619963054567769E-2</v>
      </c>
      <c r="L22" s="127">
        <f t="shared" si="2"/>
        <v>0.13417313599600256</v>
      </c>
      <c r="M22" s="127">
        <f t="shared" si="0"/>
        <v>6.184557295640225E-2</v>
      </c>
    </row>
    <row r="23" spans="2:13" ht="15" customHeight="1" x14ac:dyDescent="0.2">
      <c r="B23" s="234" t="s">
        <v>446</v>
      </c>
      <c r="C23" s="235">
        <v>7.86090310869072</v>
      </c>
      <c r="D23" s="235">
        <v>7.8657882983474607</v>
      </c>
      <c r="E23" s="235">
        <v>7.691397584421992</v>
      </c>
      <c r="F23" s="235">
        <v>7.7226852894796156</v>
      </c>
      <c r="G23" s="235">
        <v>7.9321920853712626</v>
      </c>
      <c r="H23" s="235">
        <v>8.0875648837734175</v>
      </c>
      <c r="I23" s="127">
        <f t="shared" si="2"/>
        <v>4.8851896567407849E-3</v>
      </c>
      <c r="J23" s="127">
        <f t="shared" si="2"/>
        <v>-0.17439071392546879</v>
      </c>
      <c r="K23" s="127">
        <f t="shared" si="2"/>
        <v>3.1287705057623683E-2</v>
      </c>
      <c r="L23" s="127">
        <f t="shared" si="2"/>
        <v>0.209506795891647</v>
      </c>
      <c r="M23" s="127">
        <f t="shared" si="0"/>
        <v>0.1553727984021549</v>
      </c>
    </row>
    <row r="24" spans="2:13" ht="15" customHeight="1" x14ac:dyDescent="0.2">
      <c r="B24" s="234" t="s">
        <v>447</v>
      </c>
      <c r="C24" s="235">
        <v>7.5932944606413999</v>
      </c>
      <c r="D24" s="235">
        <v>7.5286016949152614</v>
      </c>
      <c r="E24" s="235">
        <v>7.6656118143459908</v>
      </c>
      <c r="F24" s="235">
        <v>7.7544311956171459</v>
      </c>
      <c r="G24" s="235">
        <v>7.8649186856953204</v>
      </c>
      <c r="H24" s="235">
        <v>7.8763420955201831</v>
      </c>
      <c r="I24" s="127">
        <f t="shared" si="2"/>
        <v>-6.4692765726138468E-2</v>
      </c>
      <c r="J24" s="127">
        <f t="shared" si="2"/>
        <v>0.13701011943072938</v>
      </c>
      <c r="K24" s="127">
        <f t="shared" si="2"/>
        <v>8.8819381271155073E-2</v>
      </c>
      <c r="L24" s="127">
        <f t="shared" si="2"/>
        <v>0.11048749007817449</v>
      </c>
      <c r="M24" s="127">
        <f t="shared" si="0"/>
        <v>1.1423409824862674E-2</v>
      </c>
    </row>
    <row r="25" spans="2:13" ht="15" customHeight="1" x14ac:dyDescent="0.2">
      <c r="B25" s="234" t="s">
        <v>448</v>
      </c>
      <c r="C25" s="235">
        <v>7.1858536038560796</v>
      </c>
      <c r="D25" s="235">
        <v>7.3833032083144952</v>
      </c>
      <c r="E25" s="235">
        <v>7.3710268053317787</v>
      </c>
      <c r="F25" s="235">
        <v>7.4210731453813112</v>
      </c>
      <c r="G25" s="235">
        <v>7.6353974121996417</v>
      </c>
      <c r="H25" s="235">
        <v>7.7125385894087071</v>
      </c>
      <c r="I25" s="127">
        <f t="shared" si="2"/>
        <v>0.19744960445841553</v>
      </c>
      <c r="J25" s="127">
        <f t="shared" si="2"/>
        <v>-1.2276402982716483E-2</v>
      </c>
      <c r="K25" s="127">
        <f t="shared" si="2"/>
        <v>5.0046340049532567E-2</v>
      </c>
      <c r="L25" s="127">
        <f t="shared" si="2"/>
        <v>0.2143242668183305</v>
      </c>
      <c r="M25" s="127">
        <f t="shared" si="0"/>
        <v>7.7141177209065326E-2</v>
      </c>
    </row>
    <row r="26" spans="2:13" ht="15" customHeight="1" x14ac:dyDescent="0.2">
      <c r="B26" s="234" t="s">
        <v>449</v>
      </c>
      <c r="C26" s="235">
        <v>7.2102674823077804</v>
      </c>
      <c r="D26" s="235">
        <v>7.3247228119839596</v>
      </c>
      <c r="E26" s="235">
        <v>7.3097481847674999</v>
      </c>
      <c r="F26" s="235">
        <v>7.4213253340605307</v>
      </c>
      <c r="G26" s="235">
        <v>7.6383365664403531</v>
      </c>
      <c r="H26" s="235">
        <v>7.6546957916821006</v>
      </c>
      <c r="I26" s="127">
        <f t="shared" si="2"/>
        <v>0.11445532967617922</v>
      </c>
      <c r="J26" s="127">
        <f t="shared" si="2"/>
        <v>-1.4974627216459702E-2</v>
      </c>
      <c r="K26" s="127">
        <f t="shared" si="2"/>
        <v>0.11157714929303086</v>
      </c>
      <c r="L26" s="127">
        <f t="shared" si="2"/>
        <v>0.21701123237982234</v>
      </c>
      <c r="M26" s="127">
        <f t="shared" si="0"/>
        <v>1.6359225241747488E-2</v>
      </c>
    </row>
    <row r="27" spans="2:13" ht="15" customHeight="1" x14ac:dyDescent="0.2">
      <c r="B27" s="231" t="s">
        <v>450</v>
      </c>
      <c r="C27" s="232">
        <v>7.4607215174180803</v>
      </c>
      <c r="D27" s="232">
        <v>7.3402401791166048</v>
      </c>
      <c r="E27" s="232">
        <v>7.3894571602187762</v>
      </c>
      <c r="F27" s="232">
        <v>7.619546729186788</v>
      </c>
      <c r="G27" s="232">
        <v>7.7395444284834829</v>
      </c>
      <c r="H27" s="232">
        <v>7.8828439597315265</v>
      </c>
      <c r="I27" s="233">
        <f t="shared" si="2"/>
        <v>-0.12048133830147556</v>
      </c>
      <c r="J27" s="233">
        <f t="shared" si="2"/>
        <v>4.9216981102171431E-2</v>
      </c>
      <c r="K27" s="233">
        <f t="shared" si="2"/>
        <v>0.2300895689680118</v>
      </c>
      <c r="L27" s="233">
        <f t="shared" si="2"/>
        <v>0.1199976992966949</v>
      </c>
      <c r="M27" s="233">
        <f t="shared" si="0"/>
        <v>0.14329953124804362</v>
      </c>
    </row>
    <row r="28" spans="2:13" ht="15" customHeight="1" x14ac:dyDescent="0.2">
      <c r="B28" s="234" t="s">
        <v>425</v>
      </c>
      <c r="C28" s="235">
        <v>8.0135181188231392</v>
      </c>
      <c r="D28" s="235">
        <v>8.0459246080284679</v>
      </c>
      <c r="E28" s="235">
        <v>8.136143548846519</v>
      </c>
      <c r="F28" s="235">
        <v>8.2214696485623122</v>
      </c>
      <c r="G28" s="235">
        <v>8.2929133858267878</v>
      </c>
      <c r="H28" s="235">
        <v>8.4002496595551595</v>
      </c>
      <c r="I28" s="127">
        <f t="shared" si="2"/>
        <v>3.2406489205328626E-2</v>
      </c>
      <c r="J28" s="127">
        <f t="shared" si="2"/>
        <v>9.0218940818051152E-2</v>
      </c>
      <c r="K28" s="127">
        <f t="shared" si="2"/>
        <v>8.5326099715793191E-2</v>
      </c>
      <c r="L28" s="127">
        <f t="shared" si="2"/>
        <v>7.1443737264475615E-2</v>
      </c>
      <c r="M28" s="127">
        <f t="shared" si="0"/>
        <v>0.10733627372837162</v>
      </c>
    </row>
    <row r="29" spans="2:13" ht="25.5" customHeight="1" x14ac:dyDescent="0.2">
      <c r="B29" s="234" t="s">
        <v>451</v>
      </c>
      <c r="C29" s="235">
        <v>7.1427332639611398</v>
      </c>
      <c r="D29" s="235">
        <v>7.1469331966512755</v>
      </c>
      <c r="E29" s="235">
        <v>7.1886828522271244</v>
      </c>
      <c r="F29" s="235">
        <v>7.3487462208785344</v>
      </c>
      <c r="G29" s="235">
        <v>7.4805905773059003</v>
      </c>
      <c r="H29" s="235">
        <v>7.5693179866002396</v>
      </c>
      <c r="I29" s="127">
        <f t="shared" si="2"/>
        <v>4.1999326901356326E-3</v>
      </c>
      <c r="J29" s="127">
        <f t="shared" si="2"/>
        <v>4.1749655575848976E-2</v>
      </c>
      <c r="K29" s="127">
        <f t="shared" si="2"/>
        <v>0.16006336865140991</v>
      </c>
      <c r="L29" s="127">
        <f t="shared" si="2"/>
        <v>0.13184435642736592</v>
      </c>
      <c r="M29" s="127">
        <f t="shared" si="0"/>
        <v>8.872740929433931E-2</v>
      </c>
    </row>
    <row r="30" spans="2:13" ht="15" customHeight="1" x14ac:dyDescent="0.2">
      <c r="B30" s="234" t="s">
        <v>418</v>
      </c>
      <c r="C30" s="235">
        <v>7.1457943925233698</v>
      </c>
      <c r="D30" s="235">
        <v>6.8036835065336136</v>
      </c>
      <c r="E30" s="235">
        <v>6.8300200133422306</v>
      </c>
      <c r="F30" s="235">
        <v>7.2357615894039622</v>
      </c>
      <c r="G30" s="235">
        <v>7.3840372605059663</v>
      </c>
      <c r="H30" s="235">
        <v>7.5858585858585581</v>
      </c>
      <c r="I30" s="127">
        <f t="shared" si="2"/>
        <v>-0.34211088598975614</v>
      </c>
      <c r="J30" s="127">
        <f t="shared" si="2"/>
        <v>2.6336506808616988E-2</v>
      </c>
      <c r="K30" s="127">
        <f t="shared" si="2"/>
        <v>0.40574157606173156</v>
      </c>
      <c r="L30" s="127">
        <f t="shared" si="2"/>
        <v>0.14827567110200413</v>
      </c>
      <c r="M30" s="127">
        <f t="shared" si="0"/>
        <v>0.20182132535259178</v>
      </c>
    </row>
    <row r="31" spans="2:13" ht="15" customHeight="1" x14ac:dyDescent="0.2">
      <c r="B31" s="231" t="s">
        <v>452</v>
      </c>
      <c r="C31" s="232">
        <v>7.6226375715975401</v>
      </c>
      <c r="D31" s="232">
        <v>7.4176701922372343</v>
      </c>
      <c r="E31" s="232">
        <v>7.5932333129210159</v>
      </c>
      <c r="F31" s="232">
        <v>7.6441688727880877</v>
      </c>
      <c r="G31" s="232">
        <v>7.7145352028341971</v>
      </c>
      <c r="H31" s="232">
        <v>7.7524034831630466</v>
      </c>
      <c r="I31" s="233">
        <f t="shared" si="2"/>
        <v>-0.20496737936030573</v>
      </c>
      <c r="J31" s="233">
        <f t="shared" si="2"/>
        <v>0.17556312068378155</v>
      </c>
      <c r="K31" s="233">
        <f t="shared" si="2"/>
        <v>5.0935559867071767E-2</v>
      </c>
      <c r="L31" s="233">
        <f t="shared" si="2"/>
        <v>7.0366330046109482E-2</v>
      </c>
      <c r="M31" s="233">
        <f t="shared" si="0"/>
        <v>3.786828032884948E-2</v>
      </c>
    </row>
    <row r="32" spans="2:13" ht="15" customHeight="1" x14ac:dyDescent="0.2">
      <c r="B32" s="234" t="s">
        <v>453</v>
      </c>
      <c r="C32" s="235">
        <v>7.5288367546431996</v>
      </c>
      <c r="D32" s="235">
        <v>7.5508947469693863</v>
      </c>
      <c r="E32" s="235">
        <v>7.7619682462731863</v>
      </c>
      <c r="F32" s="235">
        <v>7.8075355293599147</v>
      </c>
      <c r="G32" s="235">
        <v>7.9127365427982994</v>
      </c>
      <c r="H32" s="235">
        <v>7.8930375359017564</v>
      </c>
      <c r="I32" s="127">
        <f t="shared" si="2"/>
        <v>2.2057992326186771E-2</v>
      </c>
      <c r="J32" s="127">
        <f t="shared" si="2"/>
        <v>0.21107349930379993</v>
      </c>
      <c r="K32" s="127">
        <f t="shared" si="2"/>
        <v>4.5567283086728416E-2</v>
      </c>
      <c r="L32" s="127">
        <f t="shared" si="2"/>
        <v>0.10520101343838473</v>
      </c>
      <c r="M32" s="127">
        <f t="shared" si="0"/>
        <v>-1.9699006896543025E-2</v>
      </c>
    </row>
    <row r="33" spans="2:13" ht="15" customHeight="1" x14ac:dyDescent="0.2">
      <c r="B33" s="234" t="s">
        <v>454</v>
      </c>
      <c r="C33" s="235">
        <v>7.3401999394123001</v>
      </c>
      <c r="D33" s="235">
        <v>7.4033830845771211</v>
      </c>
      <c r="E33" s="235">
        <v>7.5660494594258791</v>
      </c>
      <c r="F33" s="235">
        <v>7.5725096001807399</v>
      </c>
      <c r="G33" s="235">
        <v>7.6965008090614964</v>
      </c>
      <c r="H33" s="235">
        <v>7.6963579182306754</v>
      </c>
      <c r="I33" s="127">
        <f t="shared" si="2"/>
        <v>6.3183145164821042E-2</v>
      </c>
      <c r="J33" s="127">
        <f t="shared" si="2"/>
        <v>0.16266637484875801</v>
      </c>
      <c r="K33" s="127">
        <f t="shared" si="2"/>
        <v>6.4601407548607881E-3</v>
      </c>
      <c r="L33" s="127">
        <f t="shared" si="2"/>
        <v>0.12399120888075643</v>
      </c>
      <c r="M33" s="127">
        <f t="shared" si="0"/>
        <v>-1.428908308209742E-4</v>
      </c>
    </row>
    <row r="34" spans="2:13" ht="15" customHeight="1" x14ac:dyDescent="0.2">
      <c r="B34" s="234" t="s">
        <v>455</v>
      </c>
      <c r="C34" s="235">
        <v>7.3639752771509901</v>
      </c>
      <c r="D34" s="235">
        <v>7.446118192352249</v>
      </c>
      <c r="E34" s="235">
        <v>7.6230487804878271</v>
      </c>
      <c r="F34" s="235">
        <v>7.6668882978723634</v>
      </c>
      <c r="G34" s="235">
        <v>7.6637421135646786</v>
      </c>
      <c r="H34" s="235">
        <v>7.7767954703486373</v>
      </c>
      <c r="I34" s="127">
        <f t="shared" si="2"/>
        <v>8.2142915201258937E-2</v>
      </c>
      <c r="J34" s="127">
        <f t="shared" si="2"/>
        <v>0.17693058813557805</v>
      </c>
      <c r="K34" s="127">
        <f t="shared" si="2"/>
        <v>4.3839517384536286E-2</v>
      </c>
      <c r="L34" s="127">
        <f t="shared" si="2"/>
        <v>-3.1461843076847629E-3</v>
      </c>
      <c r="M34" s="127">
        <f t="shared" si="0"/>
        <v>0.11305335678395867</v>
      </c>
    </row>
    <row r="35" spans="2:13" ht="15" customHeight="1" x14ac:dyDescent="0.2">
      <c r="B35" s="234" t="s">
        <v>456</v>
      </c>
      <c r="C35" s="235">
        <v>7.2148148148148499</v>
      </c>
      <c r="D35" s="235">
        <v>7.2661998224677173</v>
      </c>
      <c r="E35" s="235">
        <v>7.4195050232786093</v>
      </c>
      <c r="F35" s="235">
        <v>7.5262038073908313</v>
      </c>
      <c r="G35" s="235">
        <v>7.5797380976550581</v>
      </c>
      <c r="H35" s="235">
        <v>7.6378050036034262</v>
      </c>
      <c r="I35" s="127">
        <f t="shared" si="2"/>
        <v>5.1385007652867465E-2</v>
      </c>
      <c r="J35" s="127">
        <f t="shared" si="2"/>
        <v>0.15330520081089194</v>
      </c>
      <c r="K35" s="127">
        <f t="shared" si="2"/>
        <v>0.106698784112222</v>
      </c>
      <c r="L35" s="127">
        <f t="shared" si="2"/>
        <v>5.3534290264226847E-2</v>
      </c>
      <c r="M35" s="127">
        <f t="shared" si="0"/>
        <v>5.8066905948368053E-2</v>
      </c>
    </row>
    <row r="36" spans="2:13" ht="15" customHeight="1" x14ac:dyDescent="0.2">
      <c r="B36" s="231" t="s">
        <v>457</v>
      </c>
      <c r="C36" s="232">
        <v>7.4879295732290903</v>
      </c>
      <c r="D36" s="232">
        <v>7.3597071583514335</v>
      </c>
      <c r="E36" s="232">
        <v>7.3878924544666145</v>
      </c>
      <c r="F36" s="232">
        <v>7.5395796134448334</v>
      </c>
      <c r="G36" s="232">
        <v>7.6540540540540478</v>
      </c>
      <c r="H36" s="232">
        <v>7.7717221162876324</v>
      </c>
      <c r="I36" s="233">
        <f t="shared" si="2"/>
        <v>-0.12822241487765673</v>
      </c>
      <c r="J36" s="233">
        <f t="shared" si="2"/>
        <v>2.8185296115180947E-2</v>
      </c>
      <c r="K36" s="233">
        <f t="shared" si="2"/>
        <v>0.15168715897821894</v>
      </c>
      <c r="L36" s="233">
        <f t="shared" si="2"/>
        <v>0.11447444060921441</v>
      </c>
      <c r="M36" s="233">
        <f t="shared" si="0"/>
        <v>0.11766806223358461</v>
      </c>
    </row>
    <row r="37" spans="2:13" ht="15" customHeight="1" x14ac:dyDescent="0.2">
      <c r="B37" s="234" t="s">
        <v>458</v>
      </c>
      <c r="C37" s="235">
        <v>7.8253096392030201</v>
      </c>
      <c r="D37" s="235">
        <v>7.812154108131109</v>
      </c>
      <c r="E37" s="235">
        <v>7.8688703728998668</v>
      </c>
      <c r="F37" s="235">
        <v>7.9512345679012437</v>
      </c>
      <c r="G37" s="235">
        <v>7.9934152765583688</v>
      </c>
      <c r="H37" s="235">
        <v>8.1167711598745829</v>
      </c>
      <c r="I37" s="127">
        <f t="shared" si="2"/>
        <v>-1.3155531071911142E-2</v>
      </c>
      <c r="J37" s="127">
        <f t="shared" si="2"/>
        <v>5.6716264768757796E-2</v>
      </c>
      <c r="K37" s="127">
        <f t="shared" si="2"/>
        <v>8.2364195001376928E-2</v>
      </c>
      <c r="L37" s="127">
        <f t="shared" si="2"/>
        <v>4.2180708657125088E-2</v>
      </c>
      <c r="M37" s="127">
        <f t="shared" si="0"/>
        <v>0.12335588331621405</v>
      </c>
    </row>
    <row r="38" spans="2:13" ht="15" customHeight="1" x14ac:dyDescent="0.2">
      <c r="B38" s="234" t="s">
        <v>459</v>
      </c>
      <c r="C38" s="235">
        <v>7.5259608178995601</v>
      </c>
      <c r="D38" s="235">
        <v>7.4301189464740638</v>
      </c>
      <c r="E38" s="235">
        <v>7.4592704333516346</v>
      </c>
      <c r="F38" s="235">
        <v>7.5100853854720881</v>
      </c>
      <c r="G38" s="235">
        <v>7.6158229235152159</v>
      </c>
      <c r="H38" s="235">
        <v>7.6847229994404103</v>
      </c>
      <c r="I38" s="127">
        <f t="shared" si="2"/>
        <v>-9.5841871425496272E-2</v>
      </c>
      <c r="J38" s="127">
        <f t="shared" si="2"/>
        <v>2.9151486877570854E-2</v>
      </c>
      <c r="K38" s="127">
        <f t="shared" si="2"/>
        <v>5.0814952120453505E-2</v>
      </c>
      <c r="L38" s="127">
        <f t="shared" si="2"/>
        <v>0.1057375380431278</v>
      </c>
      <c r="M38" s="127">
        <f t="shared" si="0"/>
        <v>6.8900075925194315E-2</v>
      </c>
    </row>
    <row r="39" spans="2:13" ht="15" customHeight="1" x14ac:dyDescent="0.2">
      <c r="B39" s="234" t="s">
        <v>460</v>
      </c>
      <c r="C39" s="235">
        <v>7.3292332452005997</v>
      </c>
      <c r="D39" s="235">
        <v>7.2451553720903581</v>
      </c>
      <c r="E39" s="235">
        <v>7.2520935604966752</v>
      </c>
      <c r="F39" s="235">
        <v>7.3520574787720419</v>
      </c>
      <c r="G39" s="235">
        <v>7.4951693632871708</v>
      </c>
      <c r="H39" s="235">
        <v>7.5874717160890484</v>
      </c>
      <c r="I39" s="127">
        <f t="shared" si="2"/>
        <v>-8.4077873110241619E-2</v>
      </c>
      <c r="J39" s="127">
        <f t="shared" si="2"/>
        <v>6.9381884063171029E-3</v>
      </c>
      <c r="K39" s="127">
        <f t="shared" si="2"/>
        <v>9.9963918275366659E-2</v>
      </c>
      <c r="L39" s="127">
        <f t="shared" si="2"/>
        <v>0.14311188451512891</v>
      </c>
      <c r="M39" s="127">
        <f t="shared" si="0"/>
        <v>9.2302352801877596E-2</v>
      </c>
    </row>
    <row r="40" spans="2:13" ht="15" customHeight="1" x14ac:dyDescent="0.2">
      <c r="B40" s="234" t="s">
        <v>461</v>
      </c>
      <c r="C40" s="235">
        <v>7.2601599654128801</v>
      </c>
      <c r="D40" s="235">
        <v>6.9408366320744408</v>
      </c>
      <c r="E40" s="235">
        <v>6.9622563821026615</v>
      </c>
      <c r="F40" s="235">
        <v>7.3342401384938745</v>
      </c>
      <c r="G40" s="235">
        <v>7.50193135415517</v>
      </c>
      <c r="H40" s="235">
        <v>7.6863518539389162</v>
      </c>
      <c r="I40" s="127">
        <f t="shared" si="2"/>
        <v>-0.31932333333843932</v>
      </c>
      <c r="J40" s="127">
        <f t="shared" si="2"/>
        <v>2.1419750028220719E-2</v>
      </c>
      <c r="K40" s="127">
        <f t="shared" si="2"/>
        <v>0.37198375639121295</v>
      </c>
      <c r="L40" s="127">
        <f t="shared" si="2"/>
        <v>0.16769121566129552</v>
      </c>
      <c r="M40" s="127">
        <f t="shared" si="0"/>
        <v>0.18442049978374619</v>
      </c>
    </row>
    <row r="41" spans="2:13" ht="15" customHeight="1" x14ac:dyDescent="0.2">
      <c r="B41" s="231" t="s">
        <v>421</v>
      </c>
      <c r="C41" s="232">
        <v>7.2035963216774999</v>
      </c>
      <c r="D41" s="232">
        <v>7.1208208829001522</v>
      </c>
      <c r="E41" s="232">
        <v>6.8755728105906204</v>
      </c>
      <c r="F41" s="232">
        <v>7.0421780466724275</v>
      </c>
      <c r="G41" s="232">
        <v>7.4476620760982062</v>
      </c>
      <c r="H41" s="232">
        <v>0</v>
      </c>
      <c r="I41" s="233">
        <f t="shared" si="2"/>
        <v>-8.277543877734761E-2</v>
      </c>
      <c r="J41" s="233">
        <f t="shared" si="2"/>
        <v>-0.24524807230953183</v>
      </c>
      <c r="K41" s="233">
        <f t="shared" si="2"/>
        <v>0.16660523608180711</v>
      </c>
      <c r="L41" s="233">
        <f t="shared" si="2"/>
        <v>0.40548402942577866</v>
      </c>
      <c r="M41" s="233">
        <f t="shared" si="0"/>
        <v>-7.4476620760982062</v>
      </c>
    </row>
    <row r="42" spans="2:13" ht="15" customHeight="1" x14ac:dyDescent="0.2">
      <c r="B42" s="234" t="s">
        <v>462</v>
      </c>
      <c r="C42" s="235">
        <v>7.6573616600790402</v>
      </c>
      <c r="D42" s="235">
        <v>7.5512367491166144</v>
      </c>
      <c r="E42" s="235">
        <v>7.3785505707459667</v>
      </c>
      <c r="F42" s="235">
        <v>7.5666986564299137</v>
      </c>
      <c r="G42" s="235">
        <v>7.908678903240431</v>
      </c>
      <c r="H42" s="235">
        <v>8.0109074031097744</v>
      </c>
      <c r="I42" s="127">
        <f t="shared" si="2"/>
        <v>-0.10612491096242582</v>
      </c>
      <c r="J42" s="127">
        <f t="shared" si="2"/>
        <v>-0.1726861783706477</v>
      </c>
      <c r="K42" s="127">
        <f t="shared" si="2"/>
        <v>0.18814808568394703</v>
      </c>
      <c r="L42" s="127">
        <f t="shared" si="2"/>
        <v>0.34198024681051731</v>
      </c>
      <c r="M42" s="127">
        <f t="shared" si="0"/>
        <v>0.10222849986934346</v>
      </c>
    </row>
    <row r="43" spans="2:13" ht="15" customHeight="1" x14ac:dyDescent="0.2">
      <c r="B43" s="234" t="s">
        <v>463</v>
      </c>
      <c r="C43" s="235">
        <v>7.1636129861780802</v>
      </c>
      <c r="D43" s="235">
        <v>7.0656143608789899</v>
      </c>
      <c r="E43" s="235">
        <v>6.7865243495663838</v>
      </c>
      <c r="F43" s="235">
        <v>7.0080073914382597</v>
      </c>
      <c r="G43" s="235">
        <v>7.4424260181658424</v>
      </c>
      <c r="H43" s="235">
        <v>7.532407407407403</v>
      </c>
      <c r="I43" s="127">
        <f t="shared" si="2"/>
        <v>-9.7998625299090314E-2</v>
      </c>
      <c r="J43" s="127">
        <f t="shared" si="2"/>
        <v>-0.27909001131260602</v>
      </c>
      <c r="K43" s="127">
        <f t="shared" si="2"/>
        <v>0.22148304187187584</v>
      </c>
      <c r="L43" s="127">
        <f t="shared" si="2"/>
        <v>0.43441862672758269</v>
      </c>
      <c r="M43" s="127">
        <f t="shared" si="0"/>
        <v>8.9981389241560628E-2</v>
      </c>
    </row>
    <row r="44" spans="2:13" ht="15" customHeight="1" x14ac:dyDescent="0.2">
      <c r="B44" s="234" t="s">
        <v>464</v>
      </c>
      <c r="C44" s="235">
        <v>7.1291996047430803</v>
      </c>
      <c r="D44" s="235">
        <v>7.0384709033357886</v>
      </c>
      <c r="E44" s="235">
        <v>6.7545018007202842</v>
      </c>
      <c r="F44" s="235">
        <v>6.8271103896103869</v>
      </c>
      <c r="G44" s="235">
        <v>7.314159292035403</v>
      </c>
      <c r="H44" s="235">
        <v>7.328196809948631</v>
      </c>
      <c r="I44" s="127">
        <f t="shared" si="2"/>
        <v>-9.0728701407291723E-2</v>
      </c>
      <c r="J44" s="127">
        <f t="shared" si="2"/>
        <v>-0.28396910261550445</v>
      </c>
      <c r="K44" s="127">
        <f t="shared" si="2"/>
        <v>7.2608588890102688E-2</v>
      </c>
      <c r="L44" s="127">
        <f t="shared" si="2"/>
        <v>0.48704890242501619</v>
      </c>
      <c r="M44" s="127">
        <f t="shared" si="0"/>
        <v>1.4037517913227937E-2</v>
      </c>
    </row>
    <row r="45" spans="2:13" ht="15" customHeight="1" x14ac:dyDescent="0.2">
      <c r="B45" s="234" t="s">
        <v>465</v>
      </c>
      <c r="C45" s="235">
        <v>7.0184201204392496</v>
      </c>
      <c r="D45" s="235">
        <v>6.9447270261105318</v>
      </c>
      <c r="E45" s="235">
        <v>6.6411719939117226</v>
      </c>
      <c r="F45" s="235">
        <v>6.8585099111414936</v>
      </c>
      <c r="G45" s="235">
        <v>7.2589343729694598</v>
      </c>
      <c r="H45" s="235">
        <v>7.3828912962271263</v>
      </c>
      <c r="I45" s="127">
        <f t="shared" si="2"/>
        <v>-7.3693094328717734E-2</v>
      </c>
      <c r="J45" s="127">
        <f t="shared" si="2"/>
        <v>-0.30355503219880919</v>
      </c>
      <c r="K45" s="127">
        <f t="shared" si="2"/>
        <v>0.21733791722977092</v>
      </c>
      <c r="L45" s="127">
        <f t="shared" si="2"/>
        <v>0.4004244618279662</v>
      </c>
      <c r="M45" s="127">
        <f t="shared" si="0"/>
        <v>0.1239569232576665</v>
      </c>
    </row>
    <row r="46" spans="2:13" ht="15" customHeight="1" x14ac:dyDescent="0.2">
      <c r="B46" s="234" t="s">
        <v>466</v>
      </c>
      <c r="C46" s="235">
        <v>6.9116003943476798</v>
      </c>
      <c r="D46" s="235">
        <v>6.8739469578783083</v>
      </c>
      <c r="E46" s="235">
        <v>6.6719116170070389</v>
      </c>
      <c r="F46" s="235">
        <v>6.8182640144665463</v>
      </c>
      <c r="G46" s="235">
        <v>7.1850544277728803</v>
      </c>
      <c r="H46" s="235">
        <v>7.2683676606209655</v>
      </c>
      <c r="I46" s="127">
        <f t="shared" si="2"/>
        <v>-3.7653436469371471E-2</v>
      </c>
      <c r="J46" s="127">
        <f t="shared" si="2"/>
        <v>-0.2020353408712694</v>
      </c>
      <c r="K46" s="127">
        <f t="shared" si="2"/>
        <v>0.14635239745950734</v>
      </c>
      <c r="L46" s="127">
        <f t="shared" si="2"/>
        <v>0.366790413306334</v>
      </c>
      <c r="M46" s="127">
        <f t="shared" si="0"/>
        <v>8.3313232848085228E-2</v>
      </c>
    </row>
    <row r="47" spans="2:13" ht="15" customHeight="1" x14ac:dyDescent="0.2">
      <c r="B47" s="231" t="s">
        <v>467</v>
      </c>
      <c r="C47" s="232">
        <v>7.2897735792472496</v>
      </c>
      <c r="D47" s="232">
        <v>7.09179680220638</v>
      </c>
      <c r="E47" s="232">
        <v>7.0478346456692762</v>
      </c>
      <c r="F47" s="232">
        <v>7.2786119598428476</v>
      </c>
      <c r="G47" s="232">
        <v>7.4071736453202215</v>
      </c>
      <c r="H47" s="232">
        <v>7.542665879110106</v>
      </c>
      <c r="I47" s="233">
        <f t="shared" si="2"/>
        <v>-0.19797677704086958</v>
      </c>
      <c r="J47" s="233">
        <f t="shared" si="2"/>
        <v>-4.396215653710378E-2</v>
      </c>
      <c r="K47" s="233">
        <f t="shared" si="2"/>
        <v>0.23077731417357139</v>
      </c>
      <c r="L47" s="233">
        <f t="shared" si="2"/>
        <v>0.1285616854773739</v>
      </c>
      <c r="M47" s="233">
        <f t="shared" si="0"/>
        <v>0.13549223378988451</v>
      </c>
    </row>
    <row r="48" spans="2:13" ht="15" customHeight="1" x14ac:dyDescent="0.2">
      <c r="B48" s="234" t="s">
        <v>468</v>
      </c>
      <c r="C48" s="235">
        <v>7.5027920482466</v>
      </c>
      <c r="D48" s="235">
        <v>7.3724415613466068</v>
      </c>
      <c r="E48" s="235">
        <v>7.359734513274315</v>
      </c>
      <c r="F48" s="235">
        <v>7.5178804489689668</v>
      </c>
      <c r="G48" s="235">
        <v>7.6371772805507829</v>
      </c>
      <c r="H48" s="235">
        <v>7.7234142337906055</v>
      </c>
      <c r="I48" s="127">
        <f t="shared" si="2"/>
        <v>-0.13035048689999318</v>
      </c>
      <c r="J48" s="127">
        <f t="shared" si="2"/>
        <v>-1.2707048072291727E-2</v>
      </c>
      <c r="K48" s="127">
        <f t="shared" si="2"/>
        <v>0.15814593569465174</v>
      </c>
      <c r="L48" s="127">
        <f t="shared" si="2"/>
        <v>0.11929683158181614</v>
      </c>
      <c r="M48" s="127">
        <f t="shared" si="0"/>
        <v>8.6236953239822611E-2</v>
      </c>
    </row>
    <row r="49" spans="2:13" ht="15" customHeight="1" x14ac:dyDescent="0.2">
      <c r="B49" s="234" t="s">
        <v>469</v>
      </c>
      <c r="C49" s="235">
        <v>7.3344220226291998</v>
      </c>
      <c r="D49" s="235">
        <v>7.2055079842629004</v>
      </c>
      <c r="E49" s="235">
        <v>7.1467216872994035</v>
      </c>
      <c r="F49" s="235">
        <v>7.2867019113460945</v>
      </c>
      <c r="G49" s="235">
        <v>7.4278869190224954</v>
      </c>
      <c r="H49" s="235">
        <v>7.5440236104279412</v>
      </c>
      <c r="I49" s="127">
        <f t="shared" si="2"/>
        <v>-0.12891403836629944</v>
      </c>
      <c r="J49" s="127">
        <f t="shared" si="2"/>
        <v>-5.8786296963496909E-2</v>
      </c>
      <c r="K49" s="127">
        <f t="shared" si="2"/>
        <v>0.13998022404669097</v>
      </c>
      <c r="L49" s="127">
        <f t="shared" si="2"/>
        <v>0.14118500767640096</v>
      </c>
      <c r="M49" s="127">
        <f t="shared" si="0"/>
        <v>0.1161366914054458</v>
      </c>
    </row>
    <row r="50" spans="2:13" ht="15" customHeight="1" x14ac:dyDescent="0.2">
      <c r="B50" s="234" t="s">
        <v>470</v>
      </c>
      <c r="C50" s="235">
        <v>7.0394578642474599</v>
      </c>
      <c r="D50" s="235">
        <v>6.7142084775086532</v>
      </c>
      <c r="E50" s="235">
        <v>6.6531370587394596</v>
      </c>
      <c r="F50" s="235">
        <v>7.0381145978909965</v>
      </c>
      <c r="G50" s="235">
        <v>7.1630983073646597</v>
      </c>
      <c r="H50" s="235">
        <v>7.3648958094801991</v>
      </c>
      <c r="I50" s="127">
        <f t="shared" si="2"/>
        <v>-0.32524938673880666</v>
      </c>
      <c r="J50" s="127">
        <f t="shared" si="2"/>
        <v>-6.1071418769193642E-2</v>
      </c>
      <c r="K50" s="127">
        <f t="shared" si="2"/>
        <v>0.38497753915153687</v>
      </c>
      <c r="L50" s="127">
        <f t="shared" si="2"/>
        <v>0.12498370947366322</v>
      </c>
      <c r="M50" s="127">
        <f t="shared" si="0"/>
        <v>0.20179750211553937</v>
      </c>
    </row>
    <row r="51" spans="2:13" ht="6" customHeight="1" x14ac:dyDescent="0.2">
      <c r="B51" s="236"/>
      <c r="C51" s="237"/>
      <c r="D51" s="237"/>
      <c r="E51" s="237"/>
      <c r="F51" s="237"/>
      <c r="G51" s="237"/>
      <c r="H51" s="238"/>
      <c r="I51" s="238"/>
      <c r="J51" s="238"/>
      <c r="K51" s="238"/>
      <c r="L51" s="238"/>
      <c r="M51" s="238"/>
    </row>
    <row r="52" spans="2:13" ht="44.25" customHeight="1" x14ac:dyDescent="0.2">
      <c r="B52" s="311" t="s">
        <v>417</v>
      </c>
      <c r="C52" s="311"/>
      <c r="D52" s="311"/>
      <c r="E52" s="311"/>
      <c r="F52" s="311"/>
      <c r="G52" s="311"/>
      <c r="H52" s="311"/>
      <c r="I52" s="311"/>
      <c r="J52" s="311"/>
      <c r="K52" s="311"/>
      <c r="L52" s="311"/>
      <c r="M52" s="311"/>
    </row>
    <row r="53" spans="2:13" ht="13.5" customHeight="1" x14ac:dyDescent="0.2"/>
    <row r="54" spans="2:13" ht="13.5" customHeight="1" x14ac:dyDescent="0.2"/>
    <row r="116" spans="2:17" x14ac:dyDescent="0.2">
      <c r="B116" s="10"/>
      <c r="C116" s="10"/>
      <c r="D116" s="10"/>
      <c r="E116" s="10"/>
      <c r="F116" s="10"/>
      <c r="G116" s="10"/>
      <c r="H116" s="10"/>
      <c r="I116" s="10"/>
      <c r="J116" s="10"/>
      <c r="K116" s="10"/>
      <c r="L116" s="10"/>
      <c r="M116" s="10"/>
      <c r="N116" s="10"/>
      <c r="O116" s="10"/>
      <c r="P116" s="10"/>
      <c r="Q116" s="10"/>
    </row>
    <row r="117" spans="2:17" x14ac:dyDescent="0.2">
      <c r="B117" s="10"/>
      <c r="C117" s="10"/>
      <c r="D117" s="10"/>
      <c r="E117" s="10"/>
      <c r="F117" s="10"/>
      <c r="G117" s="10"/>
      <c r="H117" s="10"/>
      <c r="I117" s="10"/>
      <c r="J117" s="10"/>
      <c r="K117" s="10"/>
      <c r="L117" s="10"/>
      <c r="M117" s="10"/>
      <c r="N117" s="10"/>
      <c r="O117" s="10"/>
      <c r="P117" s="10"/>
      <c r="Q117" s="10"/>
    </row>
    <row r="118" spans="2:17" x14ac:dyDescent="0.2">
      <c r="B118" s="10"/>
      <c r="C118" s="10"/>
      <c r="D118" s="10"/>
      <c r="E118" s="10"/>
      <c r="F118" s="10"/>
      <c r="G118" s="10"/>
      <c r="H118" s="10"/>
      <c r="I118" s="10"/>
      <c r="J118" s="10"/>
      <c r="K118" s="10"/>
      <c r="L118" s="10"/>
      <c r="M118" s="10"/>
      <c r="N118" s="10"/>
      <c r="O118" s="10"/>
      <c r="P118" s="10"/>
      <c r="Q118" s="10"/>
    </row>
    <row r="119" spans="2:17" x14ac:dyDescent="0.2">
      <c r="B119" s="10"/>
      <c r="C119" s="10"/>
      <c r="D119" s="10"/>
      <c r="E119" s="10"/>
      <c r="F119" s="10"/>
      <c r="G119" s="10"/>
      <c r="H119" s="10"/>
      <c r="I119" s="10"/>
      <c r="J119" s="10"/>
      <c r="K119" s="10"/>
      <c r="L119" s="10"/>
      <c r="M119" s="10"/>
      <c r="N119" s="10"/>
      <c r="O119" s="10"/>
      <c r="P119" s="10"/>
      <c r="Q119" s="10"/>
    </row>
  </sheetData>
  <mergeCells count="2">
    <mergeCell ref="B3:M3"/>
    <mergeCell ref="B52:M52"/>
  </mergeCells>
  <printOptions horizontalCentered="1" verticalCentered="1"/>
  <pageMargins left="3.937007874015748E-2" right="3.937007874015748E-2" top="0.74803149606299213" bottom="0.35433070866141736" header="0.11811023622047245" footer="0.11811023622047245"/>
  <pageSetup paperSize="9" scale="67" orientation="landscape" cellComments="atEnd" r:id="rId1"/>
  <headerFooter scaleWithDoc="0" alignWithMargins="0">
    <oddHeader>&amp;L&amp;G&amp;C&amp;K01+023Encuesta de Turismo Receptivo</oddHeader>
    <oddFooter>&amp;CTurismo de Tenerife&amp;R&amp;K01+034&amp;P</oddFooter>
  </headerFooter>
  <ignoredErrors>
    <ignoredError sqref="C8:H8" formulaRange="1"/>
  </ignoredErrors>
  <drawing r:id="rId2"/>
  <legacyDrawingHF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pageSetUpPr fitToPage="1"/>
  </sheetPr>
  <dimension ref="A2:O73"/>
  <sheetViews>
    <sheetView showGridLines="0" zoomScaleNormal="100" workbookViewId="0"/>
  </sheetViews>
  <sheetFormatPr baseColWidth="10" defaultColWidth="9.42578125" defaultRowHeight="12.75" x14ac:dyDescent="0.2"/>
  <cols>
    <col min="1" max="1" width="16.28515625" style="202" customWidth="1"/>
    <col min="2" max="2" width="21.140625" style="202" customWidth="1"/>
    <col min="3" max="7" width="9.7109375" style="202" customWidth="1"/>
    <col min="8" max="9" width="10.85546875" style="202" customWidth="1"/>
    <col min="10" max="10" width="9.7109375" style="202" customWidth="1"/>
    <col min="11" max="17" width="10.5703125" style="202" customWidth="1"/>
    <col min="18" max="18" width="11.7109375" style="202" customWidth="1"/>
    <col min="19" max="19" width="10.85546875" style="202" bestFit="1" customWidth="1"/>
    <col min="20" max="16384" width="9.42578125" style="202"/>
  </cols>
  <sheetData>
    <row r="2" spans="2:15" ht="77.25" customHeight="1" x14ac:dyDescent="0.2"/>
    <row r="3" spans="2:15" ht="66" customHeight="1" thickBot="1" x14ac:dyDescent="0.4">
      <c r="B3" s="312" t="s">
        <v>471</v>
      </c>
      <c r="C3" s="312"/>
      <c r="D3" s="312"/>
      <c r="E3" s="312"/>
      <c r="F3" s="312"/>
      <c r="G3" s="312"/>
    </row>
    <row r="4" spans="2:15" ht="6" customHeight="1" x14ac:dyDescent="0.2">
      <c r="B4" s="41"/>
      <c r="C4" s="43"/>
      <c r="D4" s="43"/>
      <c r="E4" s="43"/>
      <c r="F4" s="43"/>
      <c r="G4" s="43"/>
    </row>
    <row r="5" spans="2:15" s="239" customFormat="1" ht="39.75" customHeight="1" x14ac:dyDescent="0.2">
      <c r="B5" s="100"/>
      <c r="C5" s="104">
        <v>2013</v>
      </c>
      <c r="D5" s="102">
        <v>2014</v>
      </c>
      <c r="E5" s="102">
        <v>2015</v>
      </c>
      <c r="F5" s="103" t="s">
        <v>595</v>
      </c>
      <c r="G5" s="103" t="s">
        <v>596</v>
      </c>
      <c r="L5" s="202"/>
      <c r="M5" s="202"/>
      <c r="N5" s="202"/>
      <c r="O5" s="202"/>
    </row>
    <row r="6" spans="2:15" ht="15" customHeight="1" x14ac:dyDescent="0.2">
      <c r="B6" s="20" t="s">
        <v>77</v>
      </c>
      <c r="C6" s="126">
        <v>8.4444444444444464</v>
      </c>
      <c r="D6" s="126">
        <v>8.5789473684210513</v>
      </c>
      <c r="E6" s="126">
        <v>8.7500000000000018</v>
      </c>
      <c r="F6" s="240">
        <f t="shared" ref="F6:F22" si="0">IFERROR(D6-C6,"-")</f>
        <v>0.1345029239766049</v>
      </c>
      <c r="G6" s="240">
        <f t="shared" ref="G6:G22" si="1">IFERROR(E6-D6,"-")</f>
        <v>0.17105263157895045</v>
      </c>
      <c r="J6" s="20"/>
      <c r="K6" s="20"/>
    </row>
    <row r="7" spans="2:15" ht="15" customHeight="1" x14ac:dyDescent="0.2">
      <c r="B7" s="20" t="s">
        <v>62</v>
      </c>
      <c r="C7" s="126">
        <v>8.2000000000000064</v>
      </c>
      <c r="D7" s="126">
        <v>8.3333333333333321</v>
      </c>
      <c r="E7" s="126">
        <v>8.7472527472527482</v>
      </c>
      <c r="F7" s="240">
        <f t="shared" si="0"/>
        <v>0.13333333333332575</v>
      </c>
      <c r="G7" s="240">
        <f t="shared" si="1"/>
        <v>0.413919413919416</v>
      </c>
      <c r="J7" s="20"/>
      <c r="K7" s="20"/>
    </row>
    <row r="8" spans="2:15" ht="15" customHeight="1" x14ac:dyDescent="0.2">
      <c r="B8" s="20" t="s">
        <v>63</v>
      </c>
      <c r="C8" s="126">
        <v>8.3125</v>
      </c>
      <c r="D8" s="126">
        <v>8.411214953271033</v>
      </c>
      <c r="E8" s="126">
        <v>8.5555555555555536</v>
      </c>
      <c r="F8" s="240">
        <f t="shared" si="0"/>
        <v>9.8714953271032968E-2</v>
      </c>
      <c r="G8" s="240">
        <f t="shared" si="1"/>
        <v>0.14434060228452061</v>
      </c>
      <c r="J8" s="20"/>
      <c r="K8" s="20"/>
    </row>
    <row r="9" spans="2:15" ht="15" customHeight="1" x14ac:dyDescent="0.2">
      <c r="B9" s="20" t="s">
        <v>61</v>
      </c>
      <c r="C9" s="126">
        <v>8.3521739130434796</v>
      </c>
      <c r="D9" s="126">
        <v>8.3950000000000031</v>
      </c>
      <c r="E9" s="126">
        <v>8.4111111111111185</v>
      </c>
      <c r="F9" s="240">
        <f t="shared" si="0"/>
        <v>4.2826086956523568E-2</v>
      </c>
      <c r="G9" s="240">
        <f t="shared" si="1"/>
        <v>1.6111111111115406E-2</v>
      </c>
      <c r="J9" s="20"/>
      <c r="K9" s="20"/>
    </row>
    <row r="10" spans="2:15" ht="15" customHeight="1" x14ac:dyDescent="0.2">
      <c r="B10" s="20" t="s">
        <v>67</v>
      </c>
      <c r="C10" s="126">
        <v>8.1639344262295062</v>
      </c>
      <c r="D10" s="126">
        <v>8.2012578616352236</v>
      </c>
      <c r="E10" s="126">
        <v>8.32258064516129</v>
      </c>
      <c r="F10" s="240">
        <f t="shared" si="0"/>
        <v>3.7323435405717476E-2</v>
      </c>
      <c r="G10" s="240">
        <f t="shared" si="1"/>
        <v>0.1213227835260664</v>
      </c>
      <c r="J10" s="20"/>
      <c r="K10" s="20"/>
    </row>
    <row r="11" spans="2:15" ht="15" customHeight="1" x14ac:dyDescent="0.2">
      <c r="B11" s="20" t="s">
        <v>64</v>
      </c>
      <c r="C11" s="126">
        <v>8.7099236641221314</v>
      </c>
      <c r="D11" s="126">
        <v>8.7419354838709626</v>
      </c>
      <c r="E11" s="126">
        <v>8.5142857142857125</v>
      </c>
      <c r="F11" s="240">
        <f t="shared" si="0"/>
        <v>3.2011819748831272E-2</v>
      </c>
      <c r="G11" s="240">
        <f t="shared" si="1"/>
        <v>-0.22764976958525018</v>
      </c>
      <c r="J11" s="20"/>
      <c r="K11" s="20"/>
    </row>
    <row r="12" spans="2:15" ht="15" customHeight="1" x14ac:dyDescent="0.2">
      <c r="B12" s="20" t="s">
        <v>71</v>
      </c>
      <c r="C12" s="126">
        <v>8.3458646616541401</v>
      </c>
      <c r="D12" s="126">
        <v>8.3769633507853403</v>
      </c>
      <c r="E12" s="126">
        <v>8.2420091324200868</v>
      </c>
      <c r="F12" s="240">
        <f t="shared" si="0"/>
        <v>3.1098689131200175E-2</v>
      </c>
      <c r="G12" s="240">
        <f t="shared" si="1"/>
        <v>-0.13495421836525345</v>
      </c>
      <c r="J12" s="20"/>
      <c r="K12" s="20"/>
    </row>
    <row r="13" spans="2:15" ht="15" customHeight="1" x14ac:dyDescent="0.2">
      <c r="B13" s="20" t="s">
        <v>72</v>
      </c>
      <c r="C13" s="126">
        <v>8.3761467889908214</v>
      </c>
      <c r="D13" s="126">
        <v>8.3925233644859869</v>
      </c>
      <c r="E13" s="126">
        <v>8.4999999999999964</v>
      </c>
      <c r="F13" s="240">
        <f t="shared" si="0"/>
        <v>1.6376575495165469E-2</v>
      </c>
      <c r="G13" s="240">
        <f t="shared" si="1"/>
        <v>0.10747663551400954</v>
      </c>
      <c r="J13" s="20"/>
      <c r="K13" s="20"/>
    </row>
    <row r="14" spans="2:15" ht="15" customHeight="1" x14ac:dyDescent="0.2">
      <c r="B14" s="20" t="s">
        <v>66</v>
      </c>
      <c r="C14" s="126">
        <v>8.7006651884700794</v>
      </c>
      <c r="D14" s="126">
        <v>8.7014577259475328</v>
      </c>
      <c r="E14" s="126">
        <v>8.8588235294117688</v>
      </c>
      <c r="F14" s="240">
        <f t="shared" si="0"/>
        <v>7.9253747745333669E-4</v>
      </c>
      <c r="G14" s="240">
        <f t="shared" si="1"/>
        <v>0.15736580346423601</v>
      </c>
      <c r="J14" s="20"/>
      <c r="K14" s="20"/>
    </row>
    <row r="15" spans="2:15" ht="15" customHeight="1" x14ac:dyDescent="0.2">
      <c r="B15" s="20" t="s">
        <v>70</v>
      </c>
      <c r="C15" s="126">
        <v>8.5288024713792296</v>
      </c>
      <c r="D15" s="126">
        <v>8.5016065016065152</v>
      </c>
      <c r="E15" s="126">
        <v>8.5925367508481418</v>
      </c>
      <c r="F15" s="240">
        <f t="shared" si="0"/>
        <v>-2.7195969772714434E-2</v>
      </c>
      <c r="G15" s="240">
        <f t="shared" si="1"/>
        <v>9.0930249241626626E-2</v>
      </c>
      <c r="J15" s="20"/>
      <c r="K15" s="20"/>
    </row>
    <row r="16" spans="2:15" ht="15" customHeight="1" x14ac:dyDescent="0.2">
      <c r="B16" s="20" t="s">
        <v>75</v>
      </c>
      <c r="C16" s="126">
        <v>8.3966033966034068</v>
      </c>
      <c r="D16" s="126">
        <v>8.3670329670329711</v>
      </c>
      <c r="E16" s="126">
        <v>8.4721345951629878</v>
      </c>
      <c r="F16" s="240">
        <f t="shared" si="0"/>
        <v>-2.9570429570435763E-2</v>
      </c>
      <c r="G16" s="240">
        <f t="shared" si="1"/>
        <v>0.10510162813001678</v>
      </c>
      <c r="J16" s="20"/>
      <c r="K16" s="20"/>
    </row>
    <row r="17" spans="2:11" ht="15" customHeight="1" x14ac:dyDescent="0.2">
      <c r="B17" s="20" t="s">
        <v>74</v>
      </c>
      <c r="C17" s="126">
        <v>8.395727365208538</v>
      </c>
      <c r="D17" s="126">
        <v>8.3625140291807085</v>
      </c>
      <c r="E17" s="126">
        <v>8.4685835995740071</v>
      </c>
      <c r="F17" s="240">
        <f t="shared" si="0"/>
        <v>-3.3213336027829499E-2</v>
      </c>
      <c r="G17" s="240">
        <f t="shared" si="1"/>
        <v>0.10606957039329856</v>
      </c>
      <c r="J17" s="20"/>
      <c r="K17" s="20"/>
    </row>
    <row r="18" spans="2:11" ht="15" customHeight="1" x14ac:dyDescent="0.2">
      <c r="B18" s="20" t="s">
        <v>73</v>
      </c>
      <c r="C18" s="126">
        <v>8.24456521739131</v>
      </c>
      <c r="D18" s="126">
        <v>8.1975806451612918</v>
      </c>
      <c r="E18" s="126">
        <v>8.272030651340998</v>
      </c>
      <c r="F18" s="240">
        <f t="shared" si="0"/>
        <v>-4.6984572230018173E-2</v>
      </c>
      <c r="G18" s="240">
        <f t="shared" si="1"/>
        <v>7.4450006179706207E-2</v>
      </c>
      <c r="J18" s="20"/>
      <c r="K18" s="20"/>
    </row>
    <row r="19" spans="2:11" ht="15" customHeight="1" x14ac:dyDescent="0.2">
      <c r="B19" s="20" t="s">
        <v>65</v>
      </c>
      <c r="C19" s="126">
        <v>8.4324324324324351</v>
      </c>
      <c r="D19" s="126">
        <v>8.381250000000005</v>
      </c>
      <c r="E19" s="126">
        <v>8.6279069767441854</v>
      </c>
      <c r="F19" s="240">
        <f t="shared" si="0"/>
        <v>-5.1182432432430147E-2</v>
      </c>
      <c r="G19" s="240">
        <f t="shared" si="1"/>
        <v>0.24665697674418041</v>
      </c>
      <c r="J19" s="20"/>
      <c r="K19" s="20"/>
    </row>
    <row r="20" spans="2:11" ht="15" customHeight="1" x14ac:dyDescent="0.2">
      <c r="B20" s="20" t="s">
        <v>68</v>
      </c>
      <c r="C20" s="126">
        <v>8.7343750000000018</v>
      </c>
      <c r="D20" s="126">
        <v>8.6599999999999984</v>
      </c>
      <c r="E20" s="126">
        <v>8.4745762711864412</v>
      </c>
      <c r="F20" s="240">
        <f t="shared" si="0"/>
        <v>-7.4375000000003411E-2</v>
      </c>
      <c r="G20" s="240">
        <f t="shared" si="1"/>
        <v>-0.18542372881355718</v>
      </c>
      <c r="J20" s="20"/>
      <c r="K20" s="20"/>
    </row>
    <row r="21" spans="2:11" ht="15" customHeight="1" x14ac:dyDescent="0.2">
      <c r="B21" s="20" t="s">
        <v>69</v>
      </c>
      <c r="C21" s="126">
        <v>8.4691046658259701</v>
      </c>
      <c r="D21" s="126">
        <v>8.3792667509481706</v>
      </c>
      <c r="E21" s="126">
        <v>8.4489795918367339</v>
      </c>
      <c r="F21" s="240">
        <f t="shared" si="0"/>
        <v>-8.9837914877799463E-2</v>
      </c>
      <c r="G21" s="240">
        <f t="shared" si="1"/>
        <v>6.9712840888563221E-2</v>
      </c>
      <c r="J21" s="20"/>
      <c r="K21" s="20"/>
    </row>
    <row r="22" spans="2:11" ht="15" customHeight="1" x14ac:dyDescent="0.2">
      <c r="B22" s="20" t="s">
        <v>76</v>
      </c>
      <c r="C22" s="126">
        <v>8.9402985074626802</v>
      </c>
      <c r="D22" s="126">
        <v>8.7941176470588207</v>
      </c>
      <c r="E22" s="126">
        <v>8.9772727272727302</v>
      </c>
      <c r="F22" s="240">
        <f t="shared" si="0"/>
        <v>-0.14618086040385947</v>
      </c>
      <c r="G22" s="240">
        <f t="shared" si="1"/>
        <v>0.18315508021390947</v>
      </c>
      <c r="J22" s="20"/>
      <c r="K22" s="20"/>
    </row>
    <row r="23" spans="2:11" ht="6" customHeight="1" x14ac:dyDescent="0.2">
      <c r="B23" s="242"/>
      <c r="C23" s="238"/>
      <c r="D23" s="238"/>
      <c r="E23" s="238"/>
      <c r="F23" s="238"/>
      <c r="G23" s="238"/>
    </row>
    <row r="24" spans="2:11" ht="59.25" customHeight="1" x14ac:dyDescent="0.2">
      <c r="B24" s="311" t="s">
        <v>417</v>
      </c>
      <c r="C24" s="311"/>
      <c r="D24" s="311"/>
      <c r="E24" s="311"/>
      <c r="F24" s="311"/>
      <c r="G24" s="311"/>
    </row>
    <row r="26" spans="2:11" ht="42" customHeight="1" thickBot="1" x14ac:dyDescent="0.4">
      <c r="B26" s="312" t="s">
        <v>471</v>
      </c>
      <c r="C26" s="312"/>
      <c r="D26" s="312"/>
      <c r="E26" s="312"/>
      <c r="F26" s="312"/>
      <c r="G26" s="312"/>
      <c r="H26" s="312"/>
      <c r="I26" s="312"/>
    </row>
    <row r="27" spans="2:11" ht="6" customHeight="1" x14ac:dyDescent="0.2">
      <c r="B27" s="41"/>
      <c r="C27" s="41"/>
      <c r="D27" s="41"/>
      <c r="E27" s="41"/>
      <c r="F27" s="41"/>
      <c r="G27" s="41"/>
      <c r="H27" s="41"/>
      <c r="I27" s="41"/>
    </row>
    <row r="28" spans="2:11" s="239" customFormat="1" ht="31.5" customHeight="1" x14ac:dyDescent="0.2">
      <c r="B28" s="100"/>
      <c r="C28" s="102">
        <v>2009</v>
      </c>
      <c r="D28" s="102">
        <v>2010</v>
      </c>
      <c r="E28" s="102">
        <v>2011</v>
      </c>
      <c r="F28" s="102">
        <v>2012</v>
      </c>
      <c r="G28" s="103" t="s">
        <v>433</v>
      </c>
      <c r="H28" s="103" t="s">
        <v>78</v>
      </c>
      <c r="I28" s="103" t="s">
        <v>595</v>
      </c>
    </row>
    <row r="29" spans="2:11" ht="15" customHeight="1" x14ac:dyDescent="0.2">
      <c r="B29" s="20" t="s">
        <v>76</v>
      </c>
      <c r="C29" s="126">
        <v>8.8709677419354858</v>
      </c>
      <c r="D29" s="126">
        <v>8.9253731343283587</v>
      </c>
      <c r="E29" s="240">
        <v>8.8559999999999999</v>
      </c>
      <c r="F29" s="126">
        <v>8.9597315436241658</v>
      </c>
      <c r="G29" s="126">
        <f t="shared" ref="G29:G45" si="2">IFERROR(D29-C29,"-")</f>
        <v>5.4405392392872898E-2</v>
      </c>
      <c r="H29" s="241">
        <f t="shared" ref="H29:H45" si="3">IFERROR(E29-D29,"-")</f>
        <v>-6.9373134328358788E-2</v>
      </c>
      <c r="I29" s="241">
        <f t="shared" ref="I29:I45" si="4">IFERROR(F29-E29,"-")</f>
        <v>0.10373154362416592</v>
      </c>
    </row>
    <row r="30" spans="2:11" ht="15" customHeight="1" x14ac:dyDescent="0.2">
      <c r="B30" s="20" t="s">
        <v>64</v>
      </c>
      <c r="C30" s="126">
        <v>8.5573770491803316</v>
      </c>
      <c r="D30" s="126">
        <v>8.4758064516128986</v>
      </c>
      <c r="E30" s="240">
        <v>8.4711538461538378</v>
      </c>
      <c r="F30" s="126">
        <v>8.6266666666666687</v>
      </c>
      <c r="G30" s="126">
        <f t="shared" si="2"/>
        <v>-8.1570597567433012E-2</v>
      </c>
      <c r="H30" s="241">
        <f t="shared" si="3"/>
        <v>-4.6526054590607657E-3</v>
      </c>
      <c r="I30" s="241">
        <f t="shared" si="4"/>
        <v>0.15551282051283088</v>
      </c>
    </row>
    <row r="31" spans="2:11" ht="15" customHeight="1" x14ac:dyDescent="0.2">
      <c r="B31" s="20" t="s">
        <v>66</v>
      </c>
      <c r="C31" s="126">
        <v>8.5345433255269256</v>
      </c>
      <c r="D31" s="126">
        <v>8.5365429234338901</v>
      </c>
      <c r="E31" s="240">
        <v>8.6790914385556341</v>
      </c>
      <c r="F31" s="126">
        <v>8.7240044247787569</v>
      </c>
      <c r="G31" s="126">
        <f t="shared" si="2"/>
        <v>1.9995979069644676E-3</v>
      </c>
      <c r="H31" s="241">
        <f t="shared" si="3"/>
        <v>0.14254851512174405</v>
      </c>
      <c r="I31" s="241">
        <f t="shared" si="4"/>
        <v>4.4912986223122786E-2</v>
      </c>
    </row>
    <row r="32" spans="2:11" ht="15" customHeight="1" x14ac:dyDescent="0.2">
      <c r="B32" s="20" t="s">
        <v>68</v>
      </c>
      <c r="C32" s="126">
        <v>8.3571428571428523</v>
      </c>
      <c r="D32" s="126">
        <v>8.4745762711864412</v>
      </c>
      <c r="E32" s="240">
        <v>8.4363636363636392</v>
      </c>
      <c r="F32" s="126">
        <v>8.6428571428571406</v>
      </c>
      <c r="G32" s="126">
        <f t="shared" si="2"/>
        <v>0.11743341404358887</v>
      </c>
      <c r="H32" s="241">
        <f t="shared" si="3"/>
        <v>-3.8212634822802016E-2</v>
      </c>
      <c r="I32" s="241">
        <f t="shared" si="4"/>
        <v>0.2064935064935014</v>
      </c>
    </row>
    <row r="33" spans="2:9" ht="15" customHeight="1" x14ac:dyDescent="0.2">
      <c r="B33" s="20" t="s">
        <v>77</v>
      </c>
      <c r="C33" s="126">
        <v>7.8253968253968251</v>
      </c>
      <c r="D33" s="126">
        <v>8.2142857142857135</v>
      </c>
      <c r="E33" s="240">
        <v>8.4473684210526319</v>
      </c>
      <c r="F33" s="126">
        <v>8.1428571428571423</v>
      </c>
      <c r="G33" s="126">
        <f t="shared" si="2"/>
        <v>0.3888888888888884</v>
      </c>
      <c r="H33" s="241">
        <f t="shared" si="3"/>
        <v>0.23308270676691834</v>
      </c>
      <c r="I33" s="241">
        <f t="shared" si="4"/>
        <v>-0.30451127819548951</v>
      </c>
    </row>
    <row r="34" spans="2:9" ht="15" customHeight="1" x14ac:dyDescent="0.2">
      <c r="B34" s="20" t="s">
        <v>70</v>
      </c>
      <c r="C34" s="126">
        <v>8.3783273946761927</v>
      </c>
      <c r="D34" s="126">
        <v>8.3686890114552561</v>
      </c>
      <c r="E34" s="240">
        <v>8.4206856478791519</v>
      </c>
      <c r="F34" s="126">
        <v>8.4757586972612753</v>
      </c>
      <c r="G34" s="126">
        <f t="shared" si="2"/>
        <v>-9.638383220936575E-3</v>
      </c>
      <c r="H34" s="241">
        <f t="shared" si="3"/>
        <v>5.1996636423895737E-2</v>
      </c>
      <c r="I34" s="241">
        <f t="shared" si="4"/>
        <v>5.5073049382123429E-2</v>
      </c>
    </row>
    <row r="35" spans="2:9" ht="15" customHeight="1" x14ac:dyDescent="0.2">
      <c r="B35" s="20" t="s">
        <v>63</v>
      </c>
      <c r="C35" s="126">
        <v>8.5288461538461462</v>
      </c>
      <c r="D35" s="126">
        <v>8.3066666666666649</v>
      </c>
      <c r="E35" s="240">
        <v>8.4770642201834914</v>
      </c>
      <c r="F35" s="126">
        <v>8.5765765765765742</v>
      </c>
      <c r="G35" s="126">
        <f t="shared" si="2"/>
        <v>-0.22217948717948133</v>
      </c>
      <c r="H35" s="241">
        <f t="shared" si="3"/>
        <v>0.17039755351682651</v>
      </c>
      <c r="I35" s="241">
        <f t="shared" si="4"/>
        <v>9.9512356393082868E-2</v>
      </c>
    </row>
    <row r="36" spans="2:9" ht="15" customHeight="1" x14ac:dyDescent="0.2">
      <c r="B36" s="20" t="s">
        <v>61</v>
      </c>
      <c r="C36" s="126">
        <v>8.3500000000000032</v>
      </c>
      <c r="D36" s="126">
        <v>8.2026143790849702</v>
      </c>
      <c r="E36" s="240">
        <v>8.25</v>
      </c>
      <c r="F36" s="126">
        <v>8.318435754189947</v>
      </c>
      <c r="G36" s="126">
        <f t="shared" si="2"/>
        <v>-0.14738562091503304</v>
      </c>
      <c r="H36" s="241">
        <f t="shared" si="3"/>
        <v>4.7385620915029847E-2</v>
      </c>
      <c r="I36" s="241">
        <f t="shared" si="4"/>
        <v>6.8435754189946962E-2</v>
      </c>
    </row>
    <row r="37" spans="2:9" ht="15" customHeight="1" x14ac:dyDescent="0.2">
      <c r="B37" s="20" t="s">
        <v>72</v>
      </c>
      <c r="C37" s="126">
        <v>8.5633802816901436</v>
      </c>
      <c r="D37" s="126">
        <v>8.5</v>
      </c>
      <c r="E37" s="240">
        <v>8.3589743589743577</v>
      </c>
      <c r="F37" s="126">
        <v>8.3333333333333375</v>
      </c>
      <c r="G37" s="126">
        <f t="shared" si="2"/>
        <v>-6.3380281690143647E-2</v>
      </c>
      <c r="H37" s="241">
        <f t="shared" si="3"/>
        <v>-0.1410256410256423</v>
      </c>
      <c r="I37" s="241">
        <f t="shared" si="4"/>
        <v>-2.5641025641020221E-2</v>
      </c>
    </row>
    <row r="38" spans="2:9" ht="15" customHeight="1" x14ac:dyDescent="0.2">
      <c r="B38" s="20" t="s">
        <v>65</v>
      </c>
      <c r="C38" s="126">
        <v>8.3362068965517224</v>
      </c>
      <c r="D38" s="126">
        <v>8.2195121951219576</v>
      </c>
      <c r="E38" s="240">
        <v>8.3493150684931567</v>
      </c>
      <c r="F38" s="126">
        <v>8.3006134969325149</v>
      </c>
      <c r="G38" s="126">
        <f t="shared" si="2"/>
        <v>-0.11669470142976479</v>
      </c>
      <c r="H38" s="241">
        <f t="shared" si="3"/>
        <v>0.12980287337119911</v>
      </c>
      <c r="I38" s="241">
        <f t="shared" si="4"/>
        <v>-4.870157156064181E-2</v>
      </c>
    </row>
    <row r="39" spans="2:9" ht="15" customHeight="1" x14ac:dyDescent="0.2">
      <c r="B39" s="20" t="s">
        <v>69</v>
      </c>
      <c r="C39" s="126">
        <v>8.2415316642120668</v>
      </c>
      <c r="D39" s="126">
        <v>8.3478964401294498</v>
      </c>
      <c r="E39" s="240">
        <v>8.3177083333333233</v>
      </c>
      <c r="F39" s="126">
        <v>8.2898936170212778</v>
      </c>
      <c r="G39" s="126">
        <f t="shared" si="2"/>
        <v>0.10636477591738291</v>
      </c>
      <c r="H39" s="241">
        <f t="shared" si="3"/>
        <v>-3.018810679612649E-2</v>
      </c>
      <c r="I39" s="241">
        <f t="shared" si="4"/>
        <v>-2.7814716312045462E-2</v>
      </c>
    </row>
    <row r="40" spans="2:9" ht="15" customHeight="1" x14ac:dyDescent="0.2">
      <c r="B40" s="20" t="s">
        <v>71</v>
      </c>
      <c r="C40" s="126">
        <v>8.3000000000000007</v>
      </c>
      <c r="D40" s="126">
        <v>8.0430107526881738</v>
      </c>
      <c r="E40" s="240">
        <v>8.5178571428571423</v>
      </c>
      <c r="F40" s="126">
        <v>8.4311926605504564</v>
      </c>
      <c r="G40" s="126">
        <f t="shared" si="2"/>
        <v>-0.25698924731182693</v>
      </c>
      <c r="H40" s="241">
        <f t="shared" si="3"/>
        <v>0.47484639016896857</v>
      </c>
      <c r="I40" s="241">
        <f t="shared" si="4"/>
        <v>-8.6664482306685997E-2</v>
      </c>
    </row>
    <row r="41" spans="2:9" ht="15" customHeight="1" x14ac:dyDescent="0.2">
      <c r="B41" s="20" t="s">
        <v>75</v>
      </c>
      <c r="C41" s="126">
        <v>8.1916524701874067</v>
      </c>
      <c r="D41" s="126">
        <v>8.1929982046678482</v>
      </c>
      <c r="E41" s="240">
        <v>8.221283783783786</v>
      </c>
      <c r="F41" s="126">
        <v>8.3024999999999842</v>
      </c>
      <c r="G41" s="126">
        <f t="shared" si="2"/>
        <v>1.3457344804415072E-3</v>
      </c>
      <c r="H41" s="241">
        <f t="shared" si="3"/>
        <v>2.8285579115937765E-2</v>
      </c>
      <c r="I41" s="241">
        <f t="shared" si="4"/>
        <v>8.1216216216198234E-2</v>
      </c>
    </row>
    <row r="42" spans="2:9" ht="15" customHeight="1" x14ac:dyDescent="0.2">
      <c r="B42" s="20" t="s">
        <v>74</v>
      </c>
      <c r="C42" s="126">
        <v>8.2124212421242166</v>
      </c>
      <c r="D42" s="126">
        <v>8.1921641791044895</v>
      </c>
      <c r="E42" s="240">
        <v>8.2137870855148378</v>
      </c>
      <c r="F42" s="126">
        <v>8.3063139931740686</v>
      </c>
      <c r="G42" s="126">
        <f t="shared" si="2"/>
        <v>-2.0257063019727184E-2</v>
      </c>
      <c r="H42" s="241">
        <f t="shared" si="3"/>
        <v>2.1622906410348364E-2</v>
      </c>
      <c r="I42" s="241">
        <f t="shared" si="4"/>
        <v>9.2526907659230773E-2</v>
      </c>
    </row>
    <row r="43" spans="2:9" ht="15" customHeight="1" x14ac:dyDescent="0.2">
      <c r="B43" s="20" t="s">
        <v>62</v>
      </c>
      <c r="C43" s="126">
        <v>8.4722222222222214</v>
      </c>
      <c r="D43" s="126">
        <v>8.3103448275862029</v>
      </c>
      <c r="E43" s="240">
        <v>8.223300970873785</v>
      </c>
      <c r="F43" s="126">
        <v>8.1928571428571377</v>
      </c>
      <c r="G43" s="126">
        <f t="shared" si="2"/>
        <v>-0.16187739463601858</v>
      </c>
      <c r="H43" s="241">
        <f t="shared" si="3"/>
        <v>-8.7043856712417877E-2</v>
      </c>
      <c r="I43" s="241">
        <f t="shared" si="4"/>
        <v>-3.0443828016647245E-2</v>
      </c>
    </row>
    <row r="44" spans="2:9" ht="15" customHeight="1" x14ac:dyDescent="0.2">
      <c r="B44" s="20" t="s">
        <v>67</v>
      </c>
      <c r="C44" s="126">
        <v>8.0378787878787854</v>
      </c>
      <c r="D44" s="126">
        <v>8.0117647058823511</v>
      </c>
      <c r="E44" s="240">
        <v>8.0368098159509209</v>
      </c>
      <c r="F44" s="126">
        <v>8.222222222222225</v>
      </c>
      <c r="G44" s="126">
        <f t="shared" si="2"/>
        <v>-2.611408199643428E-2</v>
      </c>
      <c r="H44" s="241">
        <f t="shared" si="3"/>
        <v>2.5045110068569798E-2</v>
      </c>
      <c r="I44" s="241">
        <f t="shared" si="4"/>
        <v>0.18541240627130406</v>
      </c>
    </row>
    <row r="45" spans="2:9" ht="15" customHeight="1" x14ac:dyDescent="0.2">
      <c r="B45" s="20" t="s">
        <v>73</v>
      </c>
      <c r="C45" s="126">
        <v>8.1946902654867273</v>
      </c>
      <c r="D45" s="126">
        <v>8.1487603305785115</v>
      </c>
      <c r="E45" s="240">
        <v>8.031914893617019</v>
      </c>
      <c r="F45" s="126">
        <v>8.0546448087431752</v>
      </c>
      <c r="G45" s="126">
        <f t="shared" si="2"/>
        <v>-4.5929934908215841E-2</v>
      </c>
      <c r="H45" s="241">
        <f t="shared" si="3"/>
        <v>-0.11684543696149241</v>
      </c>
      <c r="I45" s="241">
        <f t="shared" si="4"/>
        <v>2.2729915126156186E-2</v>
      </c>
    </row>
    <row r="46" spans="2:9" ht="6" customHeight="1" x14ac:dyDescent="0.2">
      <c r="B46" s="242"/>
      <c r="C46" s="242"/>
      <c r="D46" s="242"/>
      <c r="E46" s="242"/>
      <c r="F46" s="242"/>
      <c r="G46" s="242"/>
      <c r="H46" s="242"/>
      <c r="I46" s="242"/>
    </row>
    <row r="47" spans="2:9" ht="56.25" customHeight="1" x14ac:dyDescent="0.2">
      <c r="B47" s="311" t="s">
        <v>417</v>
      </c>
      <c r="C47" s="311"/>
      <c r="D47" s="311"/>
      <c r="E47" s="311"/>
      <c r="F47" s="311"/>
      <c r="G47" s="311"/>
      <c r="H47" s="311"/>
      <c r="I47" s="311"/>
    </row>
    <row r="49" spans="1:7" x14ac:dyDescent="0.2">
      <c r="A49" s="10"/>
      <c r="B49" s="57"/>
      <c r="C49" s="57"/>
      <c r="D49" s="57"/>
      <c r="E49" s="57"/>
      <c r="F49" s="57"/>
      <c r="G49" s="57"/>
    </row>
    <row r="50" spans="1:7" s="44" customFormat="1" x14ac:dyDescent="0.2">
      <c r="B50" s="58"/>
      <c r="C50" s="60">
        <v>2014</v>
      </c>
      <c r="D50" s="60">
        <v>2015</v>
      </c>
      <c r="E50" s="61" t="s">
        <v>596</v>
      </c>
      <c r="F50" s="45"/>
    </row>
    <row r="51" spans="1:7" s="44" customFormat="1" x14ac:dyDescent="0.2">
      <c r="B51" s="58" t="s">
        <v>76</v>
      </c>
      <c r="C51" s="243">
        <v>8.7941176470588207</v>
      </c>
      <c r="D51" s="243">
        <v>8.9772727272727302</v>
      </c>
      <c r="E51" s="244">
        <f t="shared" ref="E51:E67" si="5">IFERROR(D51-C51,"-")</f>
        <v>0.18315508021390947</v>
      </c>
      <c r="F51" s="45"/>
    </row>
    <row r="52" spans="1:7" s="44" customFormat="1" x14ac:dyDescent="0.2">
      <c r="B52" s="58" t="s">
        <v>66</v>
      </c>
      <c r="C52" s="243">
        <v>8.7014577259475328</v>
      </c>
      <c r="D52" s="243">
        <v>8.8588235294117688</v>
      </c>
      <c r="E52" s="244">
        <f t="shared" si="5"/>
        <v>0.15736580346423601</v>
      </c>
      <c r="F52" s="45"/>
    </row>
    <row r="53" spans="1:7" s="44" customFormat="1" x14ac:dyDescent="0.2">
      <c r="B53" s="58" t="s">
        <v>77</v>
      </c>
      <c r="C53" s="243">
        <v>8.5789473684210513</v>
      </c>
      <c r="D53" s="243">
        <v>8.7500000000000018</v>
      </c>
      <c r="E53" s="244">
        <f t="shared" si="5"/>
        <v>0.17105263157895045</v>
      </c>
      <c r="F53" s="45"/>
    </row>
    <row r="54" spans="1:7" s="44" customFormat="1" x14ac:dyDescent="0.2">
      <c r="B54" s="58" t="s">
        <v>62</v>
      </c>
      <c r="C54" s="243">
        <v>8.3333333333333321</v>
      </c>
      <c r="D54" s="243">
        <v>8.7472527472527482</v>
      </c>
      <c r="E54" s="244">
        <f t="shared" si="5"/>
        <v>0.413919413919416</v>
      </c>
      <c r="F54" s="45"/>
    </row>
    <row r="55" spans="1:7" s="44" customFormat="1" x14ac:dyDescent="0.2">
      <c r="B55" s="58" t="s">
        <v>65</v>
      </c>
      <c r="C55" s="243">
        <v>8.381250000000005</v>
      </c>
      <c r="D55" s="243">
        <v>8.6279069767441854</v>
      </c>
      <c r="E55" s="244">
        <f t="shared" si="5"/>
        <v>0.24665697674418041</v>
      </c>
      <c r="F55" s="45"/>
    </row>
    <row r="56" spans="1:7" s="44" customFormat="1" x14ac:dyDescent="0.2">
      <c r="B56" s="58" t="s">
        <v>70</v>
      </c>
      <c r="C56" s="243">
        <v>8.5016065016065152</v>
      </c>
      <c r="D56" s="243">
        <v>8.5925367508481418</v>
      </c>
      <c r="E56" s="244">
        <f t="shared" si="5"/>
        <v>9.0930249241626626E-2</v>
      </c>
      <c r="F56" s="45"/>
    </row>
    <row r="57" spans="1:7" s="44" customFormat="1" x14ac:dyDescent="0.2">
      <c r="B57" s="58" t="s">
        <v>63</v>
      </c>
      <c r="C57" s="243">
        <v>8.411214953271033</v>
      </c>
      <c r="D57" s="243">
        <v>8.5555555555555536</v>
      </c>
      <c r="E57" s="244">
        <f t="shared" si="5"/>
        <v>0.14434060228452061</v>
      </c>
      <c r="F57" s="45"/>
    </row>
    <row r="58" spans="1:7" s="44" customFormat="1" x14ac:dyDescent="0.2">
      <c r="B58" s="58" t="s">
        <v>64</v>
      </c>
      <c r="C58" s="243">
        <v>8.7419354838709626</v>
      </c>
      <c r="D58" s="243">
        <v>8.5142857142857125</v>
      </c>
      <c r="E58" s="244">
        <f t="shared" si="5"/>
        <v>-0.22764976958525018</v>
      </c>
      <c r="F58" s="45"/>
    </row>
    <row r="59" spans="1:7" s="44" customFormat="1" x14ac:dyDescent="0.2">
      <c r="B59" s="58" t="s">
        <v>72</v>
      </c>
      <c r="C59" s="243">
        <v>8.3925233644859869</v>
      </c>
      <c r="D59" s="243">
        <v>8.4999999999999964</v>
      </c>
      <c r="E59" s="244">
        <f t="shared" si="5"/>
        <v>0.10747663551400954</v>
      </c>
      <c r="F59" s="45"/>
    </row>
    <row r="60" spans="1:7" s="44" customFormat="1" x14ac:dyDescent="0.2">
      <c r="B60" s="58" t="s">
        <v>68</v>
      </c>
      <c r="C60" s="243">
        <v>8.6599999999999984</v>
      </c>
      <c r="D60" s="243">
        <v>8.4745762711864412</v>
      </c>
      <c r="E60" s="244">
        <f t="shared" si="5"/>
        <v>-0.18542372881355718</v>
      </c>
      <c r="F60" s="45"/>
    </row>
    <row r="61" spans="1:7" s="44" customFormat="1" x14ac:dyDescent="0.2">
      <c r="B61" s="58" t="s">
        <v>75</v>
      </c>
      <c r="C61" s="243">
        <v>8.3670329670329711</v>
      </c>
      <c r="D61" s="243">
        <v>8.4721345951629878</v>
      </c>
      <c r="E61" s="244">
        <f t="shared" si="5"/>
        <v>0.10510162813001678</v>
      </c>
      <c r="F61" s="45"/>
    </row>
    <row r="62" spans="1:7" s="44" customFormat="1" x14ac:dyDescent="0.2">
      <c r="B62" s="58" t="s">
        <v>74</v>
      </c>
      <c r="C62" s="243">
        <v>8.3625140291807085</v>
      </c>
      <c r="D62" s="243">
        <v>8.4685835995740071</v>
      </c>
      <c r="E62" s="244">
        <f t="shared" si="5"/>
        <v>0.10606957039329856</v>
      </c>
      <c r="F62" s="45"/>
    </row>
    <row r="63" spans="1:7" s="44" customFormat="1" x14ac:dyDescent="0.2">
      <c r="B63" s="58" t="s">
        <v>69</v>
      </c>
      <c r="C63" s="243">
        <v>8.3792667509481706</v>
      </c>
      <c r="D63" s="243">
        <v>8.4489795918367339</v>
      </c>
      <c r="E63" s="244">
        <f t="shared" si="5"/>
        <v>6.9712840888563221E-2</v>
      </c>
      <c r="F63" s="45"/>
    </row>
    <row r="64" spans="1:7" s="44" customFormat="1" x14ac:dyDescent="0.2">
      <c r="B64" s="58" t="s">
        <v>61</v>
      </c>
      <c r="C64" s="243">
        <v>8.3950000000000031</v>
      </c>
      <c r="D64" s="243">
        <v>8.4111111111111185</v>
      </c>
      <c r="E64" s="244">
        <f t="shared" si="5"/>
        <v>1.6111111111115406E-2</v>
      </c>
      <c r="F64" s="45"/>
    </row>
    <row r="65" spans="2:7" s="44" customFormat="1" x14ac:dyDescent="0.2">
      <c r="B65" s="58" t="s">
        <v>67</v>
      </c>
      <c r="C65" s="243">
        <v>8.2012578616352236</v>
      </c>
      <c r="D65" s="243">
        <v>8.32258064516129</v>
      </c>
      <c r="E65" s="244">
        <f t="shared" si="5"/>
        <v>0.1213227835260664</v>
      </c>
      <c r="F65" s="45"/>
    </row>
    <row r="66" spans="2:7" s="44" customFormat="1" x14ac:dyDescent="0.2">
      <c r="B66" s="58" t="s">
        <v>73</v>
      </c>
      <c r="C66" s="243">
        <v>8.1975806451612918</v>
      </c>
      <c r="D66" s="243">
        <v>8.272030651340998</v>
      </c>
      <c r="E66" s="244">
        <f t="shared" si="5"/>
        <v>7.4450006179706207E-2</v>
      </c>
      <c r="F66" s="45"/>
    </row>
    <row r="67" spans="2:7" s="44" customFormat="1" x14ac:dyDescent="0.2">
      <c r="B67" s="58" t="s">
        <v>71</v>
      </c>
      <c r="C67" s="243">
        <v>8.3769633507853403</v>
      </c>
      <c r="D67" s="243">
        <v>8.2420091324200868</v>
      </c>
      <c r="E67" s="244">
        <f t="shared" si="5"/>
        <v>-0.13495421836525345</v>
      </c>
      <c r="F67" s="45"/>
    </row>
    <row r="68" spans="2:7" s="44" customFormat="1" x14ac:dyDescent="0.2">
      <c r="B68" s="45"/>
      <c r="C68" s="45"/>
      <c r="D68" s="45"/>
      <c r="E68" s="45"/>
      <c r="F68" s="45"/>
    </row>
    <row r="69" spans="2:7" s="44" customFormat="1" x14ac:dyDescent="0.2">
      <c r="B69" s="45"/>
      <c r="C69" s="45"/>
      <c r="D69" s="45"/>
      <c r="E69" s="45"/>
      <c r="F69" s="45"/>
      <c r="G69" s="45"/>
    </row>
    <row r="70" spans="2:7" s="44" customFormat="1" x14ac:dyDescent="0.2"/>
    <row r="71" spans="2:7" s="44" customFormat="1" x14ac:dyDescent="0.2"/>
    <row r="72" spans="2:7" s="44" customFormat="1" x14ac:dyDescent="0.2"/>
    <row r="73" spans="2:7" s="44" customFormat="1" x14ac:dyDescent="0.2"/>
  </sheetData>
  <sortState ref="B51:E67">
    <sortCondition descending="1" ref="D51:D67"/>
  </sortState>
  <mergeCells count="4">
    <mergeCell ref="B26:I26"/>
    <mergeCell ref="B47:I47"/>
    <mergeCell ref="B3:G3"/>
    <mergeCell ref="B24:G24"/>
  </mergeCells>
  <conditionalFormatting sqref="B29:I45">
    <cfRule type="expression" dxfId="10" priority="5">
      <formula>$B29="Todos los países"</formula>
    </cfRule>
  </conditionalFormatting>
  <conditionalFormatting sqref="B6:B22 D6:E22 G6:G22">
    <cfRule type="expression" dxfId="9" priority="6">
      <formula>$B6="Todos los países"</formula>
    </cfRule>
  </conditionalFormatting>
  <conditionalFormatting sqref="C6:C22">
    <cfRule type="expression" dxfId="8" priority="3">
      <formula>$B6="Todos los países"</formula>
    </cfRule>
  </conditionalFormatting>
  <conditionalFormatting sqref="F6:F22">
    <cfRule type="expression" dxfId="7"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6"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8" id="{F8EF4A95-1295-4A09-A789-FCEB0F105849}">
            <xm:f>$B6='[Plantilla Análisis de las Encuestas periodos 2016.xlsm]Edad (c)'!#REF!</xm:f>
            <x14:dxf>
              <font>
                <color theme="6"/>
              </font>
            </x14:dxf>
          </x14:cfRule>
          <xm:sqref>B6:B22 D6:E22 G6:G22</xm:sqref>
        </x14:conditionalFormatting>
        <x14:conditionalFormatting xmlns:xm="http://schemas.microsoft.com/office/excel/2006/main">
          <x14:cfRule type="expression" priority="7" id="{931429D9-9875-49C8-8A90-973158CB735B}">
            <xm:f>$B29='[Plantilla Análisis de las Encuestas periodos 2016.xlsm]Edad (c)'!#REF!</xm:f>
            <x14:dxf>
              <font>
                <color theme="6"/>
              </font>
            </x14:dxf>
          </x14:cfRule>
          <xm:sqref>B29:I45</xm:sqref>
        </x14:conditionalFormatting>
        <x14:conditionalFormatting xmlns:xm="http://schemas.microsoft.com/office/excel/2006/main">
          <x14:cfRule type="expression" priority="4" id="{A9D53A3A-ED0E-402A-90DF-2131043545C2}">
            <xm:f>$B6='[Plantilla Análisis de las Encuestas periodos 2016.xlsm]Edad (c)'!#REF!</xm:f>
            <x14:dxf>
              <font>
                <color theme="6"/>
              </font>
            </x14:dxf>
          </x14:cfRule>
          <xm:sqref>C6:C22</xm:sqref>
        </x14:conditionalFormatting>
        <x14:conditionalFormatting xmlns:xm="http://schemas.microsoft.com/office/excel/2006/main">
          <x14:cfRule type="expression" priority="2" id="{D431CD3A-14BB-4C1A-8B54-349594DFFDF7}">
            <xm:f>$B6='[Plantilla Análisis de las Encuestas periodos 2016.xlsm]Edad (c)'!#REF!</xm:f>
            <x14:dxf>
              <font>
                <color theme="6"/>
              </font>
            </x14:dxf>
          </x14:cfRule>
          <xm:sqref>F6:F22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R46"/>
  <sheetViews>
    <sheetView showGridLines="0" zoomScaleNormal="100" workbookViewId="0"/>
  </sheetViews>
  <sheetFormatPr baseColWidth="10" defaultColWidth="9.42578125" defaultRowHeight="12.75" x14ac:dyDescent="0.2"/>
  <cols>
    <col min="1" max="1" width="16.28515625" customWidth="1"/>
    <col min="2" max="2" width="18.140625" customWidth="1"/>
    <col min="3" max="8" width="7.7109375" customWidth="1"/>
    <col min="9" max="12" width="10.28515625" customWidth="1"/>
    <col min="13" max="15" width="11.7109375" customWidth="1"/>
    <col min="16" max="19" width="7.7109375" customWidth="1"/>
    <col min="20" max="20" width="10.85546875" bestFit="1" customWidth="1"/>
  </cols>
  <sheetData>
    <row r="1" spans="1:12" x14ac:dyDescent="0.2">
      <c r="A1" s="10" t="s">
        <v>79</v>
      </c>
    </row>
    <row r="2" spans="1:12" ht="77.25" customHeight="1" x14ac:dyDescent="0.2"/>
    <row r="3" spans="1:12" ht="21.75" customHeight="1" thickBot="1" x14ac:dyDescent="0.4">
      <c r="B3" s="312" t="s">
        <v>597</v>
      </c>
      <c r="C3" s="312"/>
      <c r="D3" s="312"/>
      <c r="E3" s="312"/>
      <c r="F3" s="312"/>
      <c r="G3" s="312"/>
      <c r="H3" s="312"/>
      <c r="I3" s="312"/>
      <c r="J3" s="312"/>
      <c r="K3" s="312"/>
      <c r="L3" s="312"/>
    </row>
    <row r="4" spans="1:12" s="11" customFormat="1" ht="6" customHeight="1" x14ac:dyDescent="0.2">
      <c r="B4" s="12"/>
      <c r="C4" s="13"/>
      <c r="D4" s="13"/>
      <c r="E4" s="13"/>
      <c r="F4" s="13"/>
      <c r="G4" s="13"/>
      <c r="H4" s="13"/>
      <c r="I4" s="13"/>
      <c r="J4" s="14"/>
      <c r="K4" s="14"/>
      <c r="L4" s="14"/>
    </row>
    <row r="5" spans="1:12" ht="39.75" customHeight="1" x14ac:dyDescent="0.2">
      <c r="B5" s="15"/>
      <c r="C5" s="16">
        <v>2010</v>
      </c>
      <c r="D5" s="16">
        <v>2011</v>
      </c>
      <c r="E5" s="16">
        <v>2012</v>
      </c>
      <c r="F5" s="16">
        <v>2013</v>
      </c>
      <c r="G5" s="16">
        <v>2014</v>
      </c>
      <c r="H5" s="17">
        <v>2015</v>
      </c>
      <c r="I5" s="18" t="s">
        <v>157</v>
      </c>
      <c r="J5" s="18" t="s">
        <v>387</v>
      </c>
      <c r="K5" s="18" t="s">
        <v>214</v>
      </c>
      <c r="L5" s="18" t="s">
        <v>593</v>
      </c>
    </row>
    <row r="6" spans="1:12" ht="15" customHeight="1" x14ac:dyDescent="0.2">
      <c r="B6" s="22" t="s">
        <v>80</v>
      </c>
      <c r="C6" s="23">
        <v>4.1958041958041958</v>
      </c>
      <c r="D6" s="23">
        <v>4.5636363636363635</v>
      </c>
      <c r="E6" s="23">
        <v>4.4636363636363638</v>
      </c>
      <c r="F6" s="23">
        <v>4.290909090909091</v>
      </c>
      <c r="G6" s="23">
        <v>4.4454545454545453</v>
      </c>
      <c r="H6" s="23">
        <v>3.8454545454545457</v>
      </c>
      <c r="I6" s="24">
        <f t="shared" ref="I6:L14" si="0">IFERROR(E6/D6-1,"-")</f>
        <v>-2.1912350597609431E-2</v>
      </c>
      <c r="J6" s="24">
        <f t="shared" si="0"/>
        <v>-3.8696537678207799E-2</v>
      </c>
      <c r="K6" s="24">
        <f t="shared" si="0"/>
        <v>3.6016949152542388E-2</v>
      </c>
      <c r="L6" s="24">
        <f t="shared" si="0"/>
        <v>-0.13496932515337412</v>
      </c>
    </row>
    <row r="7" spans="1:12" ht="15" customHeight="1" x14ac:dyDescent="0.2">
      <c r="B7" s="22" t="s">
        <v>81</v>
      </c>
      <c r="C7" s="23">
        <v>5.3433745741438052</v>
      </c>
      <c r="D7" s="23">
        <v>5.6181818181818182</v>
      </c>
      <c r="E7" s="23">
        <v>5.4727272727272727</v>
      </c>
      <c r="F7" s="23">
        <v>4.627272727272727</v>
      </c>
      <c r="G7" s="23">
        <v>5.0090909090909088</v>
      </c>
      <c r="H7" s="23">
        <v>5.1545454545454543</v>
      </c>
      <c r="I7" s="24">
        <f t="shared" si="0"/>
        <v>-2.5889967637540479E-2</v>
      </c>
      <c r="J7" s="24">
        <f t="shared" si="0"/>
        <v>-0.15448504983388711</v>
      </c>
      <c r="K7" s="24">
        <f t="shared" si="0"/>
        <v>8.25147347740669E-2</v>
      </c>
      <c r="L7" s="24">
        <f t="shared" si="0"/>
        <v>2.9038112522685955E-2</v>
      </c>
    </row>
    <row r="8" spans="1:12" ht="15" customHeight="1" x14ac:dyDescent="0.2">
      <c r="B8" s="22" t="s">
        <v>82</v>
      </c>
      <c r="C8" s="23">
        <v>6.8316299085529852</v>
      </c>
      <c r="D8" s="23">
        <v>7.2545454545454549</v>
      </c>
      <c r="E8" s="23">
        <v>7.3272727272727272</v>
      </c>
      <c r="F8" s="23">
        <v>6.3</v>
      </c>
      <c r="G8" s="23">
        <v>6.418181818181818</v>
      </c>
      <c r="H8" s="23">
        <v>6.7272727272727275</v>
      </c>
      <c r="I8" s="24">
        <f t="shared" si="0"/>
        <v>1.0025062656641603E-2</v>
      </c>
      <c r="J8" s="24">
        <f t="shared" si="0"/>
        <v>-0.14019851116625315</v>
      </c>
      <c r="K8" s="24">
        <f t="shared" si="0"/>
        <v>1.8759018759018753E-2</v>
      </c>
      <c r="L8" s="24">
        <f t="shared" si="0"/>
        <v>4.8158640226628968E-2</v>
      </c>
    </row>
    <row r="9" spans="1:12" ht="15" customHeight="1" x14ac:dyDescent="0.2">
      <c r="B9" s="22" t="s">
        <v>83</v>
      </c>
      <c r="C9" s="23">
        <v>15.581854043392505</v>
      </c>
      <c r="D9" s="23">
        <v>13.681818181818182</v>
      </c>
      <c r="E9" s="23">
        <v>13.072727272727272</v>
      </c>
      <c r="F9" s="23">
        <v>12.863636363636363</v>
      </c>
      <c r="G9" s="23">
        <v>13.227272727272727</v>
      </c>
      <c r="H9" s="23">
        <v>12.790909090909091</v>
      </c>
      <c r="I9" s="24">
        <f t="shared" si="0"/>
        <v>-4.4518272425249195E-2</v>
      </c>
      <c r="J9" s="24">
        <f t="shared" si="0"/>
        <v>-1.5994436717663429E-2</v>
      </c>
      <c r="K9" s="24">
        <f t="shared" si="0"/>
        <v>2.8268551236749095E-2</v>
      </c>
      <c r="L9" s="24">
        <f t="shared" si="0"/>
        <v>-3.2989690721649478E-2</v>
      </c>
    </row>
    <row r="10" spans="1:12" ht="15" customHeight="1" x14ac:dyDescent="0.2">
      <c r="B10" s="22" t="s">
        <v>84</v>
      </c>
      <c r="C10" s="23">
        <v>10.937780168549398</v>
      </c>
      <c r="D10" s="23">
        <v>11.836363636363636</v>
      </c>
      <c r="E10" s="23">
        <v>12.145454545454545</v>
      </c>
      <c r="F10" s="23">
        <v>11.954545454545455</v>
      </c>
      <c r="G10" s="23">
        <v>11.872727272727273</v>
      </c>
      <c r="H10" s="23">
        <v>11.745454545454544</v>
      </c>
      <c r="I10" s="24">
        <f t="shared" si="0"/>
        <v>2.611367127496167E-2</v>
      </c>
      <c r="J10" s="24">
        <f t="shared" si="0"/>
        <v>-1.571856287425144E-2</v>
      </c>
      <c r="K10" s="24">
        <f t="shared" si="0"/>
        <v>-6.8441064638783411E-3</v>
      </c>
      <c r="L10" s="24">
        <f t="shared" si="0"/>
        <v>-1.0719754977029261E-2</v>
      </c>
    </row>
    <row r="11" spans="1:12" ht="15" customHeight="1" x14ac:dyDescent="0.2">
      <c r="B11" s="22" t="s">
        <v>85</v>
      </c>
      <c r="C11" s="23">
        <v>16.245293168370093</v>
      </c>
      <c r="D11" s="23">
        <v>16.754545454545454</v>
      </c>
      <c r="E11" s="23">
        <v>17.254545454545454</v>
      </c>
      <c r="F11" s="23">
        <v>17.272727272727273</v>
      </c>
      <c r="G11" s="23">
        <v>17.290909090909089</v>
      </c>
      <c r="H11" s="23">
        <v>16.345454545454547</v>
      </c>
      <c r="I11" s="24">
        <f t="shared" si="0"/>
        <v>2.9842647856755278E-2</v>
      </c>
      <c r="J11" s="24">
        <f t="shared" si="0"/>
        <v>1.0537407797681642E-3</v>
      </c>
      <c r="K11" s="24">
        <f t="shared" si="0"/>
        <v>1.0526315789471941E-3</v>
      </c>
      <c r="L11" s="24">
        <f t="shared" si="0"/>
        <v>-5.4679284963196406E-2</v>
      </c>
    </row>
    <row r="12" spans="1:12" ht="15" customHeight="1" x14ac:dyDescent="0.2">
      <c r="B12" s="22" t="s">
        <v>86</v>
      </c>
      <c r="C12" s="23">
        <v>9.2702169625246551</v>
      </c>
      <c r="D12" s="23">
        <v>9.4</v>
      </c>
      <c r="E12" s="23">
        <v>9.709090909090909</v>
      </c>
      <c r="F12" s="23">
        <v>10.027272727272727</v>
      </c>
      <c r="G12" s="23">
        <v>10.554545454545455</v>
      </c>
      <c r="H12" s="23">
        <v>10.172727272727272</v>
      </c>
      <c r="I12" s="24">
        <f t="shared" si="0"/>
        <v>3.2882011605415817E-2</v>
      </c>
      <c r="J12" s="24">
        <f t="shared" si="0"/>
        <v>3.2771535580524258E-2</v>
      </c>
      <c r="K12" s="24">
        <f t="shared" si="0"/>
        <v>5.2583862194016229E-2</v>
      </c>
      <c r="L12" s="24">
        <f t="shared" si="0"/>
        <v>-3.6175710594315347E-2</v>
      </c>
    </row>
    <row r="13" spans="1:12" ht="15" customHeight="1" x14ac:dyDescent="0.2">
      <c r="B13" s="22" t="s">
        <v>87</v>
      </c>
      <c r="C13" s="23">
        <v>12.031558185404339</v>
      </c>
      <c r="D13" s="23">
        <v>13.818181818181818</v>
      </c>
      <c r="E13" s="23">
        <v>13.636363636363637</v>
      </c>
      <c r="F13" s="23">
        <v>15.3</v>
      </c>
      <c r="G13" s="23">
        <v>14.2</v>
      </c>
      <c r="H13" s="23">
        <v>14.172727272727274</v>
      </c>
      <c r="I13" s="24">
        <f t="shared" si="0"/>
        <v>-1.3157894736842146E-2</v>
      </c>
      <c r="J13" s="24">
        <f t="shared" si="0"/>
        <v>0.12200000000000011</v>
      </c>
      <c r="K13" s="24">
        <f t="shared" si="0"/>
        <v>-7.1895424836601385E-2</v>
      </c>
      <c r="L13" s="24">
        <f t="shared" si="0"/>
        <v>-1.920614596670811E-3</v>
      </c>
    </row>
    <row r="14" spans="1:12" ht="15" customHeight="1" x14ac:dyDescent="0.2">
      <c r="B14" s="22" t="s">
        <v>57</v>
      </c>
      <c r="C14" s="23">
        <v>19.562488793258023</v>
      </c>
      <c r="D14" s="23">
        <v>17.072727272727274</v>
      </c>
      <c r="E14" s="23">
        <v>16.918181818181818</v>
      </c>
      <c r="F14" s="23">
        <v>17.363636363636363</v>
      </c>
      <c r="G14" s="23">
        <v>16.981818181818181</v>
      </c>
      <c r="H14" s="23">
        <v>19.045454545454547</v>
      </c>
      <c r="I14" s="24">
        <f t="shared" si="0"/>
        <v>-9.0521831735890235E-3</v>
      </c>
      <c r="J14" s="24">
        <f t="shared" si="0"/>
        <v>2.6329930145083225E-2</v>
      </c>
      <c r="K14" s="24">
        <f t="shared" si="0"/>
        <v>-2.1989528795811619E-2</v>
      </c>
      <c r="L14" s="24">
        <f t="shared" si="0"/>
        <v>0.12152034261241984</v>
      </c>
    </row>
    <row r="15" spans="1:12" ht="15" customHeight="1" x14ac:dyDescent="0.2">
      <c r="B15" s="21" t="s">
        <v>88</v>
      </c>
      <c r="C15" s="39">
        <v>49441.105216228316</v>
      </c>
      <c r="D15" s="39">
        <v>50054.8566103923</v>
      </c>
      <c r="E15" s="39">
        <v>51676.159754896507</v>
      </c>
      <c r="F15" s="39">
        <v>52706.647194719357</v>
      </c>
      <c r="G15" s="39">
        <v>52973.803000438093</v>
      </c>
      <c r="H15" s="39">
        <v>55675.334194272997</v>
      </c>
      <c r="I15" s="40">
        <f>E15/D15-1</f>
        <v>3.2390526200560377E-2</v>
      </c>
      <c r="J15" s="40">
        <f>F15/E15-1</f>
        <v>1.994125424006965E-2</v>
      </c>
      <c r="K15" s="40">
        <f>G15/F15-1</f>
        <v>5.0687307946519766E-3</v>
      </c>
      <c r="L15" s="40">
        <f>H15/G15-1</f>
        <v>5.0997493870933885E-2</v>
      </c>
    </row>
    <row r="16" spans="1:12" ht="6" customHeight="1" x14ac:dyDescent="0.2">
      <c r="B16" s="21"/>
      <c r="C16" s="39"/>
      <c r="D16" s="39"/>
      <c r="E16" s="39"/>
      <c r="F16" s="39"/>
      <c r="G16" s="39"/>
      <c r="H16" s="39"/>
      <c r="I16" s="39"/>
      <c r="J16" s="27"/>
      <c r="K16" s="27"/>
      <c r="L16" s="27"/>
    </row>
    <row r="17" spans="2:18" ht="33.75" customHeight="1" x14ac:dyDescent="0.2">
      <c r="B17" s="309" t="s">
        <v>89</v>
      </c>
      <c r="C17" s="309"/>
      <c r="D17" s="309"/>
      <c r="E17" s="309"/>
      <c r="F17" s="309"/>
      <c r="G17" s="309"/>
      <c r="H17" s="309"/>
      <c r="I17" s="309"/>
      <c r="J17" s="309"/>
      <c r="K17" s="309"/>
      <c r="L17" s="309"/>
    </row>
    <row r="18" spans="2:18" x14ac:dyDescent="0.2">
      <c r="B18" s="28"/>
      <c r="C18" s="28"/>
      <c r="D18" s="28"/>
      <c r="E18" s="28"/>
      <c r="F18" s="28"/>
      <c r="G18" s="28"/>
      <c r="H18" s="28"/>
      <c r="I18" s="28"/>
      <c r="J18" s="28"/>
      <c r="K18" s="28"/>
      <c r="L18" s="28"/>
      <c r="M18" s="28"/>
      <c r="N18" s="28"/>
      <c r="O18" s="28"/>
      <c r="P18" s="28"/>
      <c r="Q18" s="28"/>
      <c r="R18" s="28"/>
    </row>
    <row r="19" spans="2:18" x14ac:dyDescent="0.2">
      <c r="B19" s="28"/>
      <c r="C19" s="28"/>
      <c r="D19" s="28"/>
      <c r="E19" s="28"/>
      <c r="F19" s="28"/>
      <c r="G19" s="28"/>
      <c r="H19" s="28"/>
      <c r="I19" s="28"/>
      <c r="J19" s="28"/>
      <c r="K19" s="28"/>
      <c r="L19" s="28"/>
    </row>
    <row r="20" spans="2:18" ht="46.5" customHeight="1" thickBot="1" x14ac:dyDescent="0.4">
      <c r="B20" s="312" t="s">
        <v>597</v>
      </c>
      <c r="C20" s="312"/>
      <c r="D20" s="312"/>
      <c r="E20" s="312"/>
      <c r="F20" s="312"/>
      <c r="G20" s="312"/>
    </row>
    <row r="21" spans="2:18" ht="6" customHeight="1" x14ac:dyDescent="0.2">
      <c r="B21" s="41"/>
      <c r="C21" s="42"/>
      <c r="D21" s="42"/>
      <c r="E21" s="42"/>
      <c r="F21" s="43"/>
      <c r="G21" s="43"/>
    </row>
    <row r="22" spans="2:18" ht="39.75" customHeight="1" x14ac:dyDescent="0.2">
      <c r="B22" s="15"/>
      <c r="C22" s="19">
        <v>2007</v>
      </c>
      <c r="D22" s="19">
        <v>2008</v>
      </c>
      <c r="E22" s="19">
        <v>2009</v>
      </c>
      <c r="F22" s="18" t="str">
        <f>CONCATENATE("var. ","08","/","07")</f>
        <v>var. 08/07</v>
      </c>
      <c r="G22" s="18" t="str">
        <f>CONCATENATE("var. ","09","/","08")</f>
        <v>var. 09/08</v>
      </c>
    </row>
    <row r="23" spans="2:18" ht="15" customHeight="1" x14ac:dyDescent="0.2">
      <c r="B23" s="22" t="s">
        <v>90</v>
      </c>
      <c r="C23" s="23">
        <v>10.88181818181819</v>
      </c>
      <c r="D23" s="23">
        <v>10.227272727272727</v>
      </c>
      <c r="E23" s="23">
        <v>7.7545454545454549</v>
      </c>
      <c r="F23" s="24">
        <f t="shared" ref="F23:G30" si="1">D23/C23-1</f>
        <v>-6.0150375939850398E-2</v>
      </c>
      <c r="G23" s="24">
        <f t="shared" si="1"/>
        <v>-0.24177777777777765</v>
      </c>
    </row>
    <row r="24" spans="2:18" ht="15" customHeight="1" x14ac:dyDescent="0.2">
      <c r="B24" s="22" t="s">
        <v>91</v>
      </c>
      <c r="C24" s="23">
        <v>7.7909090909090901</v>
      </c>
      <c r="D24" s="23">
        <v>7.6818181818181817</v>
      </c>
      <c r="E24" s="23">
        <v>8.209090909090909</v>
      </c>
      <c r="F24" s="24">
        <f t="shared" si="1"/>
        <v>-1.4002333722286986E-2</v>
      </c>
      <c r="G24" s="24">
        <f t="shared" si="1"/>
        <v>6.8639053254437865E-2</v>
      </c>
    </row>
    <row r="25" spans="2:18" ht="15" customHeight="1" x14ac:dyDescent="0.2">
      <c r="B25" s="22" t="s">
        <v>92</v>
      </c>
      <c r="C25" s="23">
        <v>13.154545454545501</v>
      </c>
      <c r="D25" s="23">
        <v>14.827272727272728</v>
      </c>
      <c r="E25" s="23">
        <v>14.109090909090909</v>
      </c>
      <c r="F25" s="24">
        <f t="shared" si="1"/>
        <v>0.12715964063579421</v>
      </c>
      <c r="G25" s="24">
        <f t="shared" si="1"/>
        <v>-4.8436541998773786E-2</v>
      </c>
    </row>
    <row r="26" spans="2:18" ht="15" customHeight="1" x14ac:dyDescent="0.2">
      <c r="B26" s="22" t="s">
        <v>93</v>
      </c>
      <c r="C26" s="23">
        <v>13.318181818181801</v>
      </c>
      <c r="D26" s="23">
        <v>13.363636363636363</v>
      </c>
      <c r="E26" s="23">
        <v>14.036363636363637</v>
      </c>
      <c r="F26" s="24">
        <f t="shared" si="1"/>
        <v>3.4129692832778336E-3</v>
      </c>
      <c r="G26" s="24">
        <f t="shared" si="1"/>
        <v>5.034013605442178E-2</v>
      </c>
    </row>
    <row r="27" spans="2:18" ht="15" customHeight="1" x14ac:dyDescent="0.2">
      <c r="B27" s="22" t="s">
        <v>94</v>
      </c>
      <c r="C27" s="23">
        <v>11.736363636363601</v>
      </c>
      <c r="D27" s="23">
        <v>11.963636363636363</v>
      </c>
      <c r="E27" s="23">
        <v>11.572727272727272</v>
      </c>
      <c r="F27" s="24">
        <f t="shared" si="1"/>
        <v>1.9364833462435227E-2</v>
      </c>
      <c r="G27" s="24">
        <f t="shared" si="1"/>
        <v>-3.2674772036474176E-2</v>
      </c>
    </row>
    <row r="28" spans="2:18" ht="15" customHeight="1" x14ac:dyDescent="0.2">
      <c r="B28" s="22" t="s">
        <v>95</v>
      </c>
      <c r="C28" s="23">
        <v>24.727272727272702</v>
      </c>
      <c r="D28" s="23">
        <v>24.718181818181819</v>
      </c>
      <c r="E28" s="23">
        <v>26.290909090909089</v>
      </c>
      <c r="F28" s="24">
        <f t="shared" si="1"/>
        <v>-3.676470588225289E-4</v>
      </c>
      <c r="G28" s="24">
        <f t="shared" si="1"/>
        <v>6.3626333210739183E-2</v>
      </c>
    </row>
    <row r="29" spans="2:18" ht="15" customHeight="1" x14ac:dyDescent="0.2">
      <c r="B29" s="22" t="s">
        <v>57</v>
      </c>
      <c r="C29" s="23">
        <v>18.390909090909101</v>
      </c>
      <c r="D29" s="23">
        <v>17.218181818181819</v>
      </c>
      <c r="E29" s="23">
        <v>18.027272727272727</v>
      </c>
      <c r="F29" s="24">
        <f t="shared" si="1"/>
        <v>-6.3766683143846259E-2</v>
      </c>
      <c r="G29" s="24">
        <f t="shared" si="1"/>
        <v>4.6990496304118334E-2</v>
      </c>
    </row>
    <row r="30" spans="2:18" ht="15" customHeight="1" x14ac:dyDescent="0.2">
      <c r="B30" s="21" t="s">
        <v>88</v>
      </c>
      <c r="C30" s="39">
        <v>44169.022501949403</v>
      </c>
      <c r="D30" s="39">
        <v>41812.235339336708</v>
      </c>
      <c r="E30" s="39">
        <v>41375.904846401325</v>
      </c>
      <c r="F30" s="40">
        <f t="shared" si="1"/>
        <v>-5.3358372658318998E-2</v>
      </c>
      <c r="G30" s="40">
        <f t="shared" si="1"/>
        <v>-1.0435473956229457E-2</v>
      </c>
    </row>
    <row r="31" spans="2:18" ht="6" customHeight="1" x14ac:dyDescent="0.2">
      <c r="B31" s="21"/>
      <c r="C31" s="39"/>
      <c r="D31" s="39"/>
      <c r="E31" s="39"/>
      <c r="F31" s="27"/>
      <c r="G31" s="27"/>
    </row>
    <row r="32" spans="2:18" ht="22.5" customHeight="1" x14ac:dyDescent="0.2">
      <c r="B32" s="309" t="s">
        <v>96</v>
      </c>
      <c r="C32" s="309"/>
      <c r="D32" s="309"/>
      <c r="E32" s="309"/>
      <c r="F32" s="309"/>
      <c r="G32" s="309"/>
    </row>
    <row r="46" spans="2:2" s="10" customFormat="1" ht="63.75" x14ac:dyDescent="0.2">
      <c r="B46" s="30" t="s">
        <v>666</v>
      </c>
    </row>
  </sheetData>
  <mergeCells count="4">
    <mergeCell ref="B3:L3"/>
    <mergeCell ref="B17:L17"/>
    <mergeCell ref="B20:G20"/>
    <mergeCell ref="B32:G32"/>
  </mergeCells>
  <printOptions horizontalCentered="1" verticalCentered="1"/>
  <pageMargins left="0.35433070866141736" right="0.35433070866141736" top="0.74803149606299213" bottom="0.74803149606299213" header="0.11811023622047245" footer="0.11811023622047245"/>
  <pageSetup paperSize="9"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pageSetUpPr fitToPage="1"/>
  </sheetPr>
  <dimension ref="A1:AG96"/>
  <sheetViews>
    <sheetView showGridLines="0" zoomScaleNormal="100" workbookViewId="0"/>
  </sheetViews>
  <sheetFormatPr baseColWidth="10" defaultColWidth="9.42578125" defaultRowHeight="12.75" x14ac:dyDescent="0.2"/>
  <cols>
    <col min="1" max="1" width="16.28515625" customWidth="1"/>
    <col min="2" max="2" width="61.140625" customWidth="1"/>
    <col min="3" max="7" width="10.42578125" customWidth="1"/>
    <col min="8" max="8" width="8.7109375" customWidth="1"/>
    <col min="9" max="9" width="8.7109375" style="44" customWidth="1"/>
    <col min="10" max="13" width="9.28515625" style="10" customWidth="1"/>
    <col min="14" max="14" width="9.28515625" style="44" customWidth="1"/>
    <col min="15" max="16" width="9.42578125" style="44"/>
    <col min="17" max="18" width="9.42578125" style="10"/>
    <col min="21" max="21" width="46.7109375" customWidth="1"/>
  </cols>
  <sheetData>
    <row r="1" spans="1:33" ht="23.25" x14ac:dyDescent="0.2">
      <c r="A1" s="10"/>
      <c r="J1" s="245" t="s">
        <v>660</v>
      </c>
      <c r="V1" s="245" t="s">
        <v>661</v>
      </c>
    </row>
    <row r="2" spans="1:33" ht="77.25" customHeight="1" x14ac:dyDescent="0.2"/>
    <row r="3" spans="1:33" ht="42.75" customHeight="1" thickBot="1" x14ac:dyDescent="0.4">
      <c r="B3" s="312" t="s">
        <v>662</v>
      </c>
      <c r="C3" s="312"/>
      <c r="D3" s="312"/>
      <c r="E3" s="312"/>
      <c r="F3" s="312"/>
      <c r="G3" s="312"/>
    </row>
    <row r="4" spans="1:33" ht="6" customHeight="1" x14ac:dyDescent="0.2">
      <c r="B4" s="41"/>
      <c r="C4" s="41"/>
      <c r="D4" s="41"/>
      <c r="E4" s="41"/>
      <c r="F4" s="41"/>
      <c r="G4" s="41"/>
    </row>
    <row r="5" spans="1:33" ht="39.75" customHeight="1" x14ac:dyDescent="0.2">
      <c r="B5" s="100"/>
      <c r="C5" s="104">
        <v>2013</v>
      </c>
      <c r="D5" s="102">
        <v>2014</v>
      </c>
      <c r="E5" s="102">
        <v>2015</v>
      </c>
      <c r="F5" s="207" t="s">
        <v>609</v>
      </c>
      <c r="G5" s="103" t="s">
        <v>593</v>
      </c>
      <c r="J5" s="57"/>
      <c r="K5" s="60">
        <v>2014</v>
      </c>
      <c r="L5" s="60">
        <v>2015</v>
      </c>
      <c r="M5" s="61" t="s">
        <v>593</v>
      </c>
      <c r="N5" s="45"/>
      <c r="AG5" s="10">
        <v>4</v>
      </c>
    </row>
    <row r="6" spans="1:33" ht="15" customHeight="1" x14ac:dyDescent="0.2">
      <c r="A6" s="54"/>
      <c r="B6" s="246" t="s">
        <v>428</v>
      </c>
      <c r="C6" s="126">
        <v>60.190909090909088</v>
      </c>
      <c r="D6" s="126">
        <v>58.627272727272725</v>
      </c>
      <c r="E6" s="126">
        <v>59.74545454545455</v>
      </c>
      <c r="F6" s="99">
        <f t="shared" ref="F6:F37" si="0">IFERROR(D6/C6-1,"-")</f>
        <v>-2.5977948950309582E-2</v>
      </c>
      <c r="G6" s="99">
        <f t="shared" ref="G6:G37" si="1">IFERROR(E6/D6-1,"-")</f>
        <v>1.9072724453403689E-2</v>
      </c>
      <c r="J6" s="247" t="s">
        <v>428</v>
      </c>
      <c r="K6" s="243">
        <v>58.627272727272725</v>
      </c>
      <c r="L6" s="243">
        <v>59.74545454545455</v>
      </c>
      <c r="M6" s="63">
        <f t="shared" ref="M6:M37" si="2">IFERROR(L6/K6-1,"-")</f>
        <v>1.9072724453403689E-2</v>
      </c>
      <c r="N6" s="45"/>
    </row>
    <row r="7" spans="1:33" ht="15" customHeight="1" x14ac:dyDescent="0.2">
      <c r="A7" s="54"/>
      <c r="B7" s="246" t="s">
        <v>485</v>
      </c>
      <c r="C7" s="126">
        <v>23.681818181818183</v>
      </c>
      <c r="D7" s="126">
        <v>24.136363636363637</v>
      </c>
      <c r="E7" s="126">
        <v>24.572727272727274</v>
      </c>
      <c r="F7" s="99">
        <f t="shared" si="0"/>
        <v>1.9193857965450922E-2</v>
      </c>
      <c r="G7" s="99">
        <f t="shared" si="1"/>
        <v>1.8079096045197751E-2</v>
      </c>
      <c r="J7" s="247" t="s">
        <v>485</v>
      </c>
      <c r="K7" s="243">
        <v>24.136363636363637</v>
      </c>
      <c r="L7" s="62">
        <v>24.572727272727274</v>
      </c>
      <c r="M7" s="248">
        <f t="shared" si="2"/>
        <v>1.8079096045197751E-2</v>
      </c>
      <c r="N7" s="45"/>
    </row>
    <row r="8" spans="1:33" ht="15" customHeight="1" x14ac:dyDescent="0.2">
      <c r="A8" s="54"/>
      <c r="B8" s="246" t="s">
        <v>497</v>
      </c>
      <c r="C8" s="126">
        <v>16.036363636363635</v>
      </c>
      <c r="D8" s="126">
        <v>16.981818181818181</v>
      </c>
      <c r="E8" s="126">
        <v>15.436363636363637</v>
      </c>
      <c r="F8" s="99">
        <f t="shared" si="0"/>
        <v>5.895691609977316E-2</v>
      </c>
      <c r="G8" s="99">
        <f t="shared" si="1"/>
        <v>-9.1006423982869289E-2</v>
      </c>
      <c r="J8" s="247" t="s">
        <v>497</v>
      </c>
      <c r="K8" s="243">
        <v>16.981818181818181</v>
      </c>
      <c r="L8" s="243">
        <v>15.436363636363637</v>
      </c>
      <c r="M8" s="63">
        <f t="shared" si="2"/>
        <v>-9.1006423982869289E-2</v>
      </c>
      <c r="N8" s="45"/>
    </row>
    <row r="9" spans="1:33" ht="15" customHeight="1" x14ac:dyDescent="0.2">
      <c r="A9" s="54"/>
      <c r="B9" s="246" t="s">
        <v>522</v>
      </c>
      <c r="C9" s="126">
        <v>14.563636363636364</v>
      </c>
      <c r="D9" s="126">
        <v>13.363636363636363</v>
      </c>
      <c r="E9" s="126">
        <v>12.645454545454546</v>
      </c>
      <c r="F9" s="99">
        <f t="shared" si="0"/>
        <v>-8.2397003745318442E-2</v>
      </c>
      <c r="G9" s="99">
        <f t="shared" si="1"/>
        <v>-5.374149659863936E-2</v>
      </c>
      <c r="J9" s="247" t="s">
        <v>522</v>
      </c>
      <c r="K9" s="243">
        <v>13.363636363636363</v>
      </c>
      <c r="L9" s="243">
        <v>12.645454545454546</v>
      </c>
      <c r="M9" s="63">
        <f t="shared" si="2"/>
        <v>-5.374149659863936E-2</v>
      </c>
      <c r="N9" s="45"/>
    </row>
    <row r="10" spans="1:33" ht="15" customHeight="1" x14ac:dyDescent="0.2">
      <c r="A10" s="54"/>
      <c r="B10" s="246" t="s">
        <v>502</v>
      </c>
      <c r="C10" s="126">
        <v>9.3090909090909086</v>
      </c>
      <c r="D10" s="126">
        <v>10.054545454545455</v>
      </c>
      <c r="E10" s="126">
        <v>9.954545454545455</v>
      </c>
      <c r="F10" s="99">
        <f t="shared" si="0"/>
        <v>8.0078125E-2</v>
      </c>
      <c r="G10" s="99">
        <f t="shared" si="1"/>
        <v>-9.9457504520795714E-3</v>
      </c>
      <c r="J10" s="247" t="s">
        <v>502</v>
      </c>
      <c r="K10" s="243">
        <v>10.054545454545455</v>
      </c>
      <c r="L10" s="243">
        <v>9.954545454545455</v>
      </c>
      <c r="M10" s="63">
        <f t="shared" si="2"/>
        <v>-9.9457504520795714E-3</v>
      </c>
      <c r="N10" s="45"/>
    </row>
    <row r="11" spans="1:33" ht="15" customHeight="1" x14ac:dyDescent="0.2">
      <c r="A11" s="54"/>
      <c r="B11" s="246" t="s">
        <v>503</v>
      </c>
      <c r="C11" s="126">
        <v>9.3545454545454554</v>
      </c>
      <c r="D11" s="126">
        <v>9.9272727272727277</v>
      </c>
      <c r="E11" s="126">
        <v>9.7363636363636363</v>
      </c>
      <c r="F11" s="99">
        <f t="shared" si="0"/>
        <v>6.1224489795918213E-2</v>
      </c>
      <c r="G11" s="99">
        <f t="shared" si="1"/>
        <v>-1.9230769230769273E-2</v>
      </c>
      <c r="J11" s="247" t="s">
        <v>503</v>
      </c>
      <c r="K11" s="243">
        <v>9.9272727272727277</v>
      </c>
      <c r="L11" s="243">
        <v>9.7363636363636363</v>
      </c>
      <c r="M11" s="63">
        <f t="shared" si="2"/>
        <v>-1.9230769230769273E-2</v>
      </c>
      <c r="N11" s="45"/>
    </row>
    <row r="12" spans="1:33" ht="15" customHeight="1" x14ac:dyDescent="0.2">
      <c r="A12" s="54"/>
      <c r="B12" s="246" t="s">
        <v>516</v>
      </c>
      <c r="C12" s="126">
        <v>7.1090909090909093</v>
      </c>
      <c r="D12" s="126">
        <v>7.0545454545454547</v>
      </c>
      <c r="E12" s="126">
        <v>8.0090909090909079</v>
      </c>
      <c r="F12" s="99">
        <f t="shared" si="0"/>
        <v>-7.6726342710997653E-3</v>
      </c>
      <c r="G12" s="99">
        <f t="shared" si="1"/>
        <v>0.13530927835051521</v>
      </c>
      <c r="J12" s="247" t="s">
        <v>516</v>
      </c>
      <c r="K12" s="243">
        <v>7.0545454545454547</v>
      </c>
      <c r="L12" s="243">
        <v>8.0090909090909079</v>
      </c>
      <c r="M12" s="63">
        <f t="shared" si="2"/>
        <v>0.13530927835051521</v>
      </c>
      <c r="N12" s="45"/>
    </row>
    <row r="13" spans="1:33" ht="15" customHeight="1" x14ac:dyDescent="0.2">
      <c r="A13" s="54"/>
      <c r="B13" s="246" t="s">
        <v>504</v>
      </c>
      <c r="C13" s="126">
        <v>7.1181818181818182</v>
      </c>
      <c r="D13" s="126">
        <v>7.6454545454545455</v>
      </c>
      <c r="E13" s="126">
        <v>7.663636363636364</v>
      </c>
      <c r="F13" s="99">
        <f t="shared" si="0"/>
        <v>7.4074074074074181E-2</v>
      </c>
      <c r="G13" s="99">
        <f t="shared" si="1"/>
        <v>2.3781212841855748E-3</v>
      </c>
      <c r="H13" s="249"/>
      <c r="J13" s="247" t="s">
        <v>504</v>
      </c>
      <c r="K13" s="243">
        <v>7.6454545454545455</v>
      </c>
      <c r="L13" s="243">
        <v>7.663636363636364</v>
      </c>
      <c r="M13" s="63">
        <f t="shared" si="2"/>
        <v>2.3781212841855748E-3</v>
      </c>
      <c r="N13" s="45"/>
    </row>
    <row r="14" spans="1:33" ht="15" customHeight="1" x14ac:dyDescent="0.2">
      <c r="A14" s="54"/>
      <c r="B14" s="246" t="s">
        <v>510</v>
      </c>
      <c r="C14" s="126">
        <v>9.454545454545455</v>
      </c>
      <c r="D14" s="126">
        <v>8.2636363636363637</v>
      </c>
      <c r="E14" s="126">
        <v>7.4909090909090912</v>
      </c>
      <c r="F14" s="99">
        <f t="shared" si="0"/>
        <v>-0.12596153846153846</v>
      </c>
      <c r="G14" s="99">
        <f t="shared" si="1"/>
        <v>-9.3509350935093494E-2</v>
      </c>
      <c r="J14" s="247" t="s">
        <v>510</v>
      </c>
      <c r="K14" s="243">
        <v>8.2636363636363637</v>
      </c>
      <c r="L14" s="243">
        <v>7.4909090909090912</v>
      </c>
      <c r="M14" s="63">
        <f t="shared" si="2"/>
        <v>-9.3509350935093494E-2</v>
      </c>
      <c r="N14" s="45"/>
    </row>
    <row r="15" spans="1:33" ht="15" customHeight="1" x14ac:dyDescent="0.2">
      <c r="A15" s="54"/>
      <c r="B15" s="246" t="s">
        <v>523</v>
      </c>
      <c r="C15" s="126">
        <v>8.4909090909090903</v>
      </c>
      <c r="D15" s="126">
        <v>7.5</v>
      </c>
      <c r="E15" s="126">
        <v>7.3454545454545457</v>
      </c>
      <c r="F15" s="99">
        <f t="shared" si="0"/>
        <v>-0.11670235546038532</v>
      </c>
      <c r="G15" s="99">
        <f t="shared" si="1"/>
        <v>-2.0606060606060628E-2</v>
      </c>
      <c r="J15" s="247" t="s">
        <v>523</v>
      </c>
      <c r="K15" s="243">
        <v>7.5</v>
      </c>
      <c r="L15" s="243">
        <v>7.3454545454545457</v>
      </c>
      <c r="M15" s="63">
        <f t="shared" si="2"/>
        <v>-2.0606060606060628E-2</v>
      </c>
      <c r="N15" s="45"/>
    </row>
    <row r="16" spans="1:33" ht="15" customHeight="1" x14ac:dyDescent="0.2">
      <c r="A16" s="54"/>
      <c r="B16" s="246" t="s">
        <v>499</v>
      </c>
      <c r="C16" s="126">
        <v>6.709090909090909</v>
      </c>
      <c r="D16" s="126">
        <v>6.290909090909091</v>
      </c>
      <c r="E16" s="126">
        <v>6.2181818181818178</v>
      </c>
      <c r="F16" s="99">
        <f t="shared" si="0"/>
        <v>-6.2330623306233068E-2</v>
      </c>
      <c r="G16" s="99">
        <f t="shared" si="1"/>
        <v>-1.1560693641618602E-2</v>
      </c>
      <c r="J16" s="247" t="s">
        <v>499</v>
      </c>
      <c r="K16" s="243">
        <v>6.290909090909091</v>
      </c>
      <c r="L16" s="62">
        <v>6.2181818181818178</v>
      </c>
      <c r="M16" s="248">
        <f t="shared" si="2"/>
        <v>-1.1560693641618602E-2</v>
      </c>
      <c r="N16" s="45"/>
    </row>
    <row r="17" spans="1:14" ht="15" customHeight="1" x14ac:dyDescent="0.2">
      <c r="A17" s="54"/>
      <c r="B17" s="246" t="s">
        <v>475</v>
      </c>
      <c r="C17" s="126">
        <v>5.1818181818181817</v>
      </c>
      <c r="D17" s="126">
        <v>5.7636363636363637</v>
      </c>
      <c r="E17" s="126">
        <v>5.8636363636363642</v>
      </c>
      <c r="F17" s="99">
        <f t="shared" si="0"/>
        <v>0.11228070175438609</v>
      </c>
      <c r="G17" s="99">
        <f t="shared" si="1"/>
        <v>1.7350157728706739E-2</v>
      </c>
      <c r="J17" s="247" t="s">
        <v>509</v>
      </c>
      <c r="K17" s="243">
        <v>6.6363636363636367</v>
      </c>
      <c r="L17" s="243">
        <v>5.8636363636363642</v>
      </c>
      <c r="M17" s="63">
        <f t="shared" si="2"/>
        <v>-0.11643835616438347</v>
      </c>
      <c r="N17" s="45"/>
    </row>
    <row r="18" spans="1:14" ht="15" customHeight="1" x14ac:dyDescent="0.2">
      <c r="A18" s="54"/>
      <c r="B18" s="246" t="s">
        <v>509</v>
      </c>
      <c r="C18" s="126">
        <v>6.581818181818182</v>
      </c>
      <c r="D18" s="126">
        <v>6.6363636363636367</v>
      </c>
      <c r="E18" s="126">
        <v>5.8636363636363642</v>
      </c>
      <c r="F18" s="99">
        <f t="shared" si="0"/>
        <v>8.2872928176795924E-3</v>
      </c>
      <c r="G18" s="99">
        <f t="shared" si="1"/>
        <v>-0.11643835616438347</v>
      </c>
      <c r="J18" s="247" t="s">
        <v>475</v>
      </c>
      <c r="K18" s="243">
        <v>5.7636363636363637</v>
      </c>
      <c r="L18" s="243">
        <v>5.8636363636363642</v>
      </c>
      <c r="M18" s="63">
        <f t="shared" si="2"/>
        <v>1.7350157728706739E-2</v>
      </c>
      <c r="N18" s="45"/>
    </row>
    <row r="19" spans="1:14" ht="15" customHeight="1" x14ac:dyDescent="0.2">
      <c r="A19" s="54"/>
      <c r="B19" s="246" t="s">
        <v>498</v>
      </c>
      <c r="C19" s="126">
        <v>4.3909090909090907</v>
      </c>
      <c r="D19" s="126">
        <v>5.0727272727272723</v>
      </c>
      <c r="E19" s="126">
        <v>5.3</v>
      </c>
      <c r="F19" s="99">
        <f t="shared" si="0"/>
        <v>0.15527950310559002</v>
      </c>
      <c r="G19" s="99">
        <f t="shared" si="1"/>
        <v>4.4802867383512579E-2</v>
      </c>
      <c r="J19" s="247" t="s">
        <v>498</v>
      </c>
      <c r="K19" s="243">
        <v>5.0727272727272723</v>
      </c>
      <c r="L19" s="62">
        <v>5.3</v>
      </c>
      <c r="M19" s="63">
        <f t="shared" si="2"/>
        <v>4.4802867383512579E-2</v>
      </c>
      <c r="N19" s="45"/>
    </row>
    <row r="20" spans="1:14" ht="15" customHeight="1" x14ac:dyDescent="0.2">
      <c r="A20" s="54"/>
      <c r="B20" s="246" t="s">
        <v>495</v>
      </c>
      <c r="C20" s="126">
        <v>4.2727272727272725</v>
      </c>
      <c r="D20" s="126">
        <v>4.9727272727272727</v>
      </c>
      <c r="E20" s="126">
        <v>5.2727272727272725</v>
      </c>
      <c r="F20" s="99">
        <f t="shared" si="0"/>
        <v>0.16382978723404262</v>
      </c>
      <c r="G20" s="99">
        <f t="shared" si="1"/>
        <v>6.0329067641681888E-2</v>
      </c>
      <c r="J20" s="247" t="s">
        <v>495</v>
      </c>
      <c r="K20" s="243">
        <v>4.9727272727272727</v>
      </c>
      <c r="L20" s="243">
        <v>5.2727272727272725</v>
      </c>
      <c r="M20" s="63">
        <f t="shared" si="2"/>
        <v>6.0329067641681888E-2</v>
      </c>
      <c r="N20" s="45"/>
    </row>
    <row r="21" spans="1:14" ht="15" customHeight="1" x14ac:dyDescent="0.2">
      <c r="A21" s="54"/>
      <c r="B21" s="246" t="s">
        <v>521</v>
      </c>
      <c r="C21" s="126">
        <v>3.3181818181818183</v>
      </c>
      <c r="D21" s="126">
        <v>3.0545454545454547</v>
      </c>
      <c r="E21" s="126">
        <v>3.7545454545454549</v>
      </c>
      <c r="F21" s="99">
        <f t="shared" si="0"/>
        <v>-7.9452054794520555E-2</v>
      </c>
      <c r="G21" s="99">
        <f t="shared" si="1"/>
        <v>0.22916666666666674</v>
      </c>
      <c r="J21" s="247" t="s">
        <v>521</v>
      </c>
      <c r="K21" s="243">
        <v>3.0545454545454547</v>
      </c>
      <c r="L21" s="243">
        <v>3.7545454545454549</v>
      </c>
      <c r="M21" s="63">
        <f t="shared" si="2"/>
        <v>0.22916666666666674</v>
      </c>
      <c r="N21" s="45"/>
    </row>
    <row r="22" spans="1:14" ht="15" customHeight="1" x14ac:dyDescent="0.2">
      <c r="B22" s="246" t="s">
        <v>476</v>
      </c>
      <c r="C22" s="126">
        <v>2.0636363636363635</v>
      </c>
      <c r="D22" s="126">
        <v>3.2181818181818183</v>
      </c>
      <c r="E22" s="126">
        <v>3.290909090909091</v>
      </c>
      <c r="F22" s="99">
        <f t="shared" si="0"/>
        <v>0.55947136563876665</v>
      </c>
      <c r="G22" s="99">
        <f t="shared" si="1"/>
        <v>2.2598870056497189E-2</v>
      </c>
      <c r="J22" s="247" t="s">
        <v>476</v>
      </c>
      <c r="K22" s="243">
        <v>3.2181818181818183</v>
      </c>
      <c r="L22" s="243">
        <v>3.290909090909091</v>
      </c>
      <c r="M22" s="63">
        <f t="shared" si="2"/>
        <v>2.2598870056497189E-2</v>
      </c>
      <c r="N22" s="45"/>
    </row>
    <row r="23" spans="1:14" ht="15" customHeight="1" x14ac:dyDescent="0.2">
      <c r="A23" s="54"/>
      <c r="B23" s="246" t="s">
        <v>341</v>
      </c>
      <c r="C23" s="126">
        <v>3.4272727272727272</v>
      </c>
      <c r="D23" s="126">
        <v>3.1909090909090909</v>
      </c>
      <c r="E23" s="126">
        <v>3.1909090909090909</v>
      </c>
      <c r="F23" s="99">
        <f t="shared" si="0"/>
        <v>-6.8965517241379337E-2</v>
      </c>
      <c r="G23" s="99">
        <f t="shared" si="1"/>
        <v>0</v>
      </c>
      <c r="J23" s="247" t="s">
        <v>341</v>
      </c>
      <c r="K23" s="243">
        <v>3.1909090909090909</v>
      </c>
      <c r="L23" s="243">
        <v>3.1909090909090909</v>
      </c>
      <c r="M23" s="63">
        <f t="shared" si="2"/>
        <v>0</v>
      </c>
      <c r="N23" s="45"/>
    </row>
    <row r="24" spans="1:14" ht="15" customHeight="1" x14ac:dyDescent="0.2">
      <c r="A24" s="54"/>
      <c r="B24" s="246" t="s">
        <v>526</v>
      </c>
      <c r="C24" s="126">
        <v>4.2</v>
      </c>
      <c r="D24" s="126">
        <v>3.2545454545454544</v>
      </c>
      <c r="E24" s="126">
        <v>2.7272727272727271</v>
      </c>
      <c r="F24" s="99">
        <f t="shared" si="0"/>
        <v>-0.22510822510822515</v>
      </c>
      <c r="G24" s="99">
        <f t="shared" si="1"/>
        <v>-0.16201117318435754</v>
      </c>
      <c r="J24" s="247" t="s">
        <v>526</v>
      </c>
      <c r="K24" s="243">
        <v>3.2545454545454544</v>
      </c>
      <c r="L24" s="243">
        <v>2.7272727272727271</v>
      </c>
      <c r="M24" s="63">
        <f t="shared" si="2"/>
        <v>-0.16201117318435754</v>
      </c>
      <c r="N24" s="45"/>
    </row>
    <row r="25" spans="1:14" ht="15" customHeight="1" x14ac:dyDescent="0.2">
      <c r="A25" s="54"/>
      <c r="B25" s="246" t="s">
        <v>488</v>
      </c>
      <c r="C25" s="126">
        <v>1.5454545454545454</v>
      </c>
      <c r="D25" s="126">
        <v>1.9363636363636363</v>
      </c>
      <c r="E25" s="126">
        <v>2.4909090909090907</v>
      </c>
      <c r="F25" s="99">
        <f t="shared" si="0"/>
        <v>0.25294117647058822</v>
      </c>
      <c r="G25" s="99">
        <f t="shared" si="1"/>
        <v>0.28638497652582151</v>
      </c>
      <c r="J25" s="247" t="s">
        <v>488</v>
      </c>
      <c r="K25" s="243">
        <v>1.9363636363636363</v>
      </c>
      <c r="L25" s="62">
        <v>2.4909090909090907</v>
      </c>
      <c r="M25" s="63">
        <f t="shared" si="2"/>
        <v>0.28638497652582151</v>
      </c>
      <c r="N25" s="45"/>
    </row>
    <row r="26" spans="1:14" ht="15" customHeight="1" x14ac:dyDescent="0.2">
      <c r="A26" s="54"/>
      <c r="B26" s="246" t="s">
        <v>484</v>
      </c>
      <c r="C26" s="126">
        <v>1.9636363636363636</v>
      </c>
      <c r="D26" s="126">
        <v>2.5090909090909093</v>
      </c>
      <c r="E26" s="126">
        <v>2.1636363636363636</v>
      </c>
      <c r="F26" s="99">
        <f t="shared" si="0"/>
        <v>0.2777777777777779</v>
      </c>
      <c r="G26" s="99">
        <f t="shared" si="1"/>
        <v>-0.13768115942028991</v>
      </c>
      <c r="J26" s="247" t="s">
        <v>484</v>
      </c>
      <c r="K26" s="243">
        <v>2.5090909090909093</v>
      </c>
      <c r="L26" s="62">
        <v>2.1636363636363636</v>
      </c>
      <c r="M26" s="63">
        <f t="shared" si="2"/>
        <v>-0.13768115942028991</v>
      </c>
      <c r="N26" s="45"/>
    </row>
    <row r="27" spans="1:14" ht="15" customHeight="1" x14ac:dyDescent="0.2">
      <c r="A27" s="54"/>
      <c r="B27" s="246" t="s">
        <v>492</v>
      </c>
      <c r="C27" s="126">
        <v>2.3272727272727272</v>
      </c>
      <c r="D27" s="126">
        <v>2.5272727272727273</v>
      </c>
      <c r="E27" s="126">
        <v>2.1545454545454543</v>
      </c>
      <c r="F27" s="99">
        <f t="shared" si="0"/>
        <v>8.59375E-2</v>
      </c>
      <c r="G27" s="99">
        <f t="shared" si="1"/>
        <v>-0.14748201438848929</v>
      </c>
      <c r="J27" s="247" t="s">
        <v>492</v>
      </c>
      <c r="K27" s="243">
        <v>2.5272727272727273</v>
      </c>
      <c r="L27" s="62">
        <v>2.1545454545454543</v>
      </c>
      <c r="M27" s="248">
        <f t="shared" si="2"/>
        <v>-0.14748201438848929</v>
      </c>
      <c r="N27" s="45"/>
    </row>
    <row r="28" spans="1:14" ht="15" customHeight="1" x14ac:dyDescent="0.2">
      <c r="A28" s="54"/>
      <c r="B28" s="246" t="s">
        <v>7</v>
      </c>
      <c r="C28" s="126">
        <v>1.3181818181818181</v>
      </c>
      <c r="D28" s="126">
        <v>1.2181818181818183</v>
      </c>
      <c r="E28" s="126">
        <v>1.6636363636363636</v>
      </c>
      <c r="F28" s="99">
        <f t="shared" si="0"/>
        <v>-7.5862068965517171E-2</v>
      </c>
      <c r="G28" s="99">
        <f t="shared" si="1"/>
        <v>0.36567164179104461</v>
      </c>
      <c r="J28" s="247" t="s">
        <v>7</v>
      </c>
      <c r="K28" s="243">
        <v>1.2181818181818183</v>
      </c>
      <c r="L28" s="62">
        <v>1.6636363636363636</v>
      </c>
      <c r="M28" s="248">
        <f t="shared" si="2"/>
        <v>0.36567164179104461</v>
      </c>
      <c r="N28" s="45"/>
    </row>
    <row r="29" spans="1:14" ht="15" customHeight="1" x14ac:dyDescent="0.2">
      <c r="A29" s="54"/>
      <c r="B29" s="246" t="s">
        <v>490</v>
      </c>
      <c r="C29" s="126">
        <v>0.96363636363636362</v>
      </c>
      <c r="D29" s="126">
        <v>1.0272727272727273</v>
      </c>
      <c r="E29" s="126">
        <v>1.6363636363636365</v>
      </c>
      <c r="F29" s="99">
        <f t="shared" si="0"/>
        <v>6.60377358490567E-2</v>
      </c>
      <c r="G29" s="99">
        <f t="shared" si="1"/>
        <v>0.59292035398230092</v>
      </c>
      <c r="J29" s="247" t="s">
        <v>490</v>
      </c>
      <c r="K29" s="243">
        <v>1.0272727272727273</v>
      </c>
      <c r="L29" s="62">
        <v>1.6363636363636365</v>
      </c>
      <c r="M29" s="248">
        <f t="shared" si="2"/>
        <v>0.59292035398230092</v>
      </c>
      <c r="N29" s="45"/>
    </row>
    <row r="30" spans="1:14" ht="15" customHeight="1" x14ac:dyDescent="0.2">
      <c r="A30" s="54"/>
      <c r="B30" s="246" t="s">
        <v>511</v>
      </c>
      <c r="C30" s="126">
        <v>1.5636363636363637</v>
      </c>
      <c r="D30" s="126">
        <v>1.4727272727272727</v>
      </c>
      <c r="E30" s="126">
        <v>1.6181818181818182</v>
      </c>
      <c r="F30" s="99">
        <f t="shared" si="0"/>
        <v>-5.8139534883721034E-2</v>
      </c>
      <c r="G30" s="99">
        <f t="shared" si="1"/>
        <v>9.8765432098765427E-2</v>
      </c>
      <c r="J30" s="247" t="s">
        <v>511</v>
      </c>
      <c r="K30" s="243">
        <v>1.4727272727272727</v>
      </c>
      <c r="L30" s="243">
        <v>1.6181818181818182</v>
      </c>
      <c r="M30" s="63">
        <f t="shared" si="2"/>
        <v>9.8765432098765427E-2</v>
      </c>
      <c r="N30" s="45"/>
    </row>
    <row r="31" spans="1:14" ht="15" customHeight="1" x14ac:dyDescent="0.2">
      <c r="A31" s="54"/>
      <c r="B31" s="246" t="s">
        <v>505</v>
      </c>
      <c r="C31" s="126">
        <v>1.2272727272727273</v>
      </c>
      <c r="D31" s="126">
        <v>1.209090909090909</v>
      </c>
      <c r="E31" s="126">
        <v>1.2</v>
      </c>
      <c r="F31" s="99">
        <f t="shared" si="0"/>
        <v>-1.4814814814814947E-2</v>
      </c>
      <c r="G31" s="99">
        <f t="shared" si="1"/>
        <v>-7.5187969924811471E-3</v>
      </c>
      <c r="J31" s="247" t="s">
        <v>505</v>
      </c>
      <c r="K31" s="243">
        <v>1.209090909090909</v>
      </c>
      <c r="L31" s="243">
        <v>1.2</v>
      </c>
      <c r="M31" s="63">
        <f t="shared" si="2"/>
        <v>-7.5187969924811471E-3</v>
      </c>
      <c r="N31" s="45"/>
    </row>
    <row r="32" spans="1:14" ht="15" customHeight="1" x14ac:dyDescent="0.2">
      <c r="A32" s="54"/>
      <c r="B32" s="246" t="s">
        <v>518</v>
      </c>
      <c r="C32" s="126">
        <v>1.3090909090909091</v>
      </c>
      <c r="D32" s="126">
        <v>1.2181818181818183</v>
      </c>
      <c r="E32" s="126">
        <v>1.1636363636363636</v>
      </c>
      <c r="F32" s="99">
        <f t="shared" si="0"/>
        <v>-6.944444444444442E-2</v>
      </c>
      <c r="G32" s="99">
        <f t="shared" si="1"/>
        <v>-4.4776119402985204E-2</v>
      </c>
      <c r="J32" s="247" t="s">
        <v>518</v>
      </c>
      <c r="K32" s="243">
        <v>1.2181818181818183</v>
      </c>
      <c r="L32" s="243">
        <v>1.1636363636363636</v>
      </c>
      <c r="M32" s="63">
        <f t="shared" si="2"/>
        <v>-4.4776119402985204E-2</v>
      </c>
      <c r="N32" s="45"/>
    </row>
    <row r="33" spans="1:15" ht="15" customHeight="1" x14ac:dyDescent="0.2">
      <c r="A33" s="54"/>
      <c r="B33" s="246" t="s">
        <v>487</v>
      </c>
      <c r="C33" s="126">
        <v>0.72727272727272729</v>
      </c>
      <c r="D33" s="126">
        <v>0.8</v>
      </c>
      <c r="E33" s="126">
        <v>0.98181818181818181</v>
      </c>
      <c r="F33" s="99">
        <f t="shared" si="0"/>
        <v>0.10000000000000009</v>
      </c>
      <c r="G33" s="99">
        <f t="shared" si="1"/>
        <v>0.22727272727272729</v>
      </c>
      <c r="J33" s="247" t="s">
        <v>487</v>
      </c>
      <c r="K33" s="243">
        <v>0.8</v>
      </c>
      <c r="L33" s="62">
        <v>0.98181818181818181</v>
      </c>
      <c r="M33" s="248">
        <f t="shared" si="2"/>
        <v>0.22727272727272729</v>
      </c>
      <c r="N33" s="45"/>
    </row>
    <row r="34" spans="1:15" ht="15" customHeight="1" x14ac:dyDescent="0.2">
      <c r="A34" s="54"/>
      <c r="B34" s="246" t="s">
        <v>482</v>
      </c>
      <c r="C34" s="126">
        <v>0.68181818181818177</v>
      </c>
      <c r="D34" s="126">
        <v>0.94545454545454544</v>
      </c>
      <c r="E34" s="126">
        <v>0.86363636363636365</v>
      </c>
      <c r="F34" s="99">
        <f t="shared" si="0"/>
        <v>0.38666666666666671</v>
      </c>
      <c r="G34" s="99">
        <f t="shared" si="1"/>
        <v>-8.6538461538461564E-2</v>
      </c>
      <c r="J34" s="247" t="s">
        <v>482</v>
      </c>
      <c r="K34" s="243">
        <v>0.94545454545454544</v>
      </c>
      <c r="L34" s="243">
        <v>0.86363636363636365</v>
      </c>
      <c r="M34" s="63">
        <f t="shared" si="2"/>
        <v>-8.6538461538461564E-2</v>
      </c>
      <c r="N34" s="45"/>
      <c r="O34" s="297"/>
    </row>
    <row r="35" spans="1:15" ht="15" customHeight="1" x14ac:dyDescent="0.2">
      <c r="A35" s="54"/>
      <c r="B35" s="246" t="s">
        <v>514</v>
      </c>
      <c r="C35" s="126">
        <v>0.80909090909090908</v>
      </c>
      <c r="D35" s="126">
        <v>0.76363636363636367</v>
      </c>
      <c r="E35" s="126">
        <v>0.83636363636363631</v>
      </c>
      <c r="F35" s="99">
        <f t="shared" si="0"/>
        <v>-5.6179775280898792E-2</v>
      </c>
      <c r="G35" s="99">
        <f t="shared" si="1"/>
        <v>9.5238095238095122E-2</v>
      </c>
      <c r="J35" s="247" t="s">
        <v>514</v>
      </c>
      <c r="K35" s="243">
        <v>0.76363636363636367</v>
      </c>
      <c r="L35" s="243">
        <v>0.83636363636363631</v>
      </c>
      <c r="M35" s="63">
        <f t="shared" si="2"/>
        <v>9.5238095238095122E-2</v>
      </c>
      <c r="N35" s="45"/>
    </row>
    <row r="36" spans="1:15" ht="15" customHeight="1" x14ac:dyDescent="0.2">
      <c r="A36" s="54"/>
      <c r="B36" s="246" t="s">
        <v>519</v>
      </c>
      <c r="C36" s="126">
        <v>0.71818181818181814</v>
      </c>
      <c r="D36" s="126">
        <v>0.62727272727272732</v>
      </c>
      <c r="E36" s="126">
        <v>0.78181818181818175</v>
      </c>
      <c r="F36" s="99">
        <f t="shared" si="0"/>
        <v>-0.12658227848101256</v>
      </c>
      <c r="G36" s="99">
        <f t="shared" si="1"/>
        <v>0.24637681159420266</v>
      </c>
      <c r="J36" s="247" t="s">
        <v>519</v>
      </c>
      <c r="K36" s="243">
        <v>0.62727272727272732</v>
      </c>
      <c r="L36" s="62">
        <v>0.78181818181818175</v>
      </c>
      <c r="M36" s="63">
        <f t="shared" si="2"/>
        <v>0.24637681159420266</v>
      </c>
      <c r="N36" s="45"/>
    </row>
    <row r="37" spans="1:15" ht="15" customHeight="1" x14ac:dyDescent="0.2">
      <c r="A37" s="54"/>
      <c r="B37" s="246" t="s">
        <v>493</v>
      </c>
      <c r="C37" s="126">
        <v>0.88181818181818183</v>
      </c>
      <c r="D37" s="126">
        <v>1.0272727272727273</v>
      </c>
      <c r="E37" s="126">
        <v>0.74545454545454537</v>
      </c>
      <c r="F37" s="99">
        <f t="shared" si="0"/>
        <v>0.1649484536082475</v>
      </c>
      <c r="G37" s="99">
        <f t="shared" si="1"/>
        <v>-0.2743362831858408</v>
      </c>
      <c r="J37" s="247" t="s">
        <v>493</v>
      </c>
      <c r="K37" s="243">
        <v>1.0272727272727273</v>
      </c>
      <c r="L37" s="243">
        <v>0.74545454545454537</v>
      </c>
      <c r="M37" s="63">
        <f t="shared" si="2"/>
        <v>-0.2743362831858408</v>
      </c>
      <c r="N37" s="45"/>
    </row>
    <row r="38" spans="1:15" ht="15" customHeight="1" x14ac:dyDescent="0.2">
      <c r="A38" s="54"/>
      <c r="B38" s="246" t="s">
        <v>489</v>
      </c>
      <c r="C38" s="126">
        <v>0.40909090909090912</v>
      </c>
      <c r="D38" s="126">
        <v>0.50909090909090904</v>
      </c>
      <c r="E38" s="126">
        <v>0.73636363636363633</v>
      </c>
      <c r="F38" s="99">
        <f t="shared" ref="F38:F65" si="3">IFERROR(D38/C38-1,"-")</f>
        <v>0.24444444444444424</v>
      </c>
      <c r="G38" s="99">
        <f t="shared" ref="G38:G65" si="4">IFERROR(E38/D38-1,"-")</f>
        <v>0.44642857142857162</v>
      </c>
      <c r="J38" s="247" t="s">
        <v>489</v>
      </c>
      <c r="K38" s="243">
        <v>0.50909090909090904</v>
      </c>
      <c r="L38" s="243">
        <v>0.73636363636363633</v>
      </c>
      <c r="M38" s="63">
        <f t="shared" ref="M38:M65" si="5">IFERROR(L38/K38-1,"-")</f>
        <v>0.44642857142857162</v>
      </c>
      <c r="N38" s="45"/>
    </row>
    <row r="39" spans="1:15" ht="15" customHeight="1" x14ac:dyDescent="0.2">
      <c r="A39" s="54"/>
      <c r="B39" s="246" t="s">
        <v>508</v>
      </c>
      <c r="C39" s="126">
        <v>0.5</v>
      </c>
      <c r="D39" s="126">
        <v>0.52727272727272723</v>
      </c>
      <c r="E39" s="126">
        <v>0.64545454545454539</v>
      </c>
      <c r="F39" s="99">
        <f t="shared" si="3"/>
        <v>5.4545454545454453E-2</v>
      </c>
      <c r="G39" s="99">
        <f t="shared" si="4"/>
        <v>0.22413793103448265</v>
      </c>
      <c r="J39" s="247" t="s">
        <v>508</v>
      </c>
      <c r="K39" s="243">
        <v>0.52727272727272723</v>
      </c>
      <c r="L39" s="243">
        <v>0.64545454545454539</v>
      </c>
      <c r="M39" s="63">
        <f t="shared" si="5"/>
        <v>0.22413793103448265</v>
      </c>
      <c r="N39" s="45"/>
    </row>
    <row r="40" spans="1:15" ht="15" customHeight="1" x14ac:dyDescent="0.2">
      <c r="A40" s="54"/>
      <c r="B40" s="246" t="s">
        <v>525</v>
      </c>
      <c r="C40" s="126">
        <v>0.79090909090909089</v>
      </c>
      <c r="D40" s="126">
        <v>0.62727272727272732</v>
      </c>
      <c r="E40" s="126">
        <v>0.62727272727272732</v>
      </c>
      <c r="F40" s="99">
        <f t="shared" si="3"/>
        <v>-0.2068965517241379</v>
      </c>
      <c r="G40" s="99">
        <f t="shared" si="4"/>
        <v>0</v>
      </c>
      <c r="J40" s="247" t="s">
        <v>525</v>
      </c>
      <c r="K40" s="243">
        <v>0.62727272727272732</v>
      </c>
      <c r="L40" s="243">
        <v>0.62727272727272732</v>
      </c>
      <c r="M40" s="63">
        <f t="shared" si="5"/>
        <v>0</v>
      </c>
      <c r="N40" s="45"/>
    </row>
    <row r="41" spans="1:15" ht="15" customHeight="1" x14ac:dyDescent="0.2">
      <c r="A41" s="54"/>
      <c r="B41" s="246" t="s">
        <v>486</v>
      </c>
      <c r="C41" s="126">
        <v>0.33636363636363636</v>
      </c>
      <c r="D41" s="126">
        <v>0.42727272727272725</v>
      </c>
      <c r="E41" s="126">
        <v>0.42727272727272725</v>
      </c>
      <c r="F41" s="99">
        <f t="shared" si="3"/>
        <v>0.27027027027027017</v>
      </c>
      <c r="G41" s="99">
        <f t="shared" si="4"/>
        <v>0</v>
      </c>
      <c r="J41" s="247" t="s">
        <v>486</v>
      </c>
      <c r="K41" s="243">
        <v>0.42727272727272725</v>
      </c>
      <c r="L41" s="243">
        <v>0.42727272727272725</v>
      </c>
      <c r="M41" s="63">
        <f t="shared" si="5"/>
        <v>0</v>
      </c>
      <c r="N41" s="45"/>
    </row>
    <row r="42" spans="1:15" ht="15" customHeight="1" x14ac:dyDescent="0.2">
      <c r="A42" s="54"/>
      <c r="B42" s="246" t="s">
        <v>494</v>
      </c>
      <c r="C42" s="126">
        <v>0.5</v>
      </c>
      <c r="D42" s="126">
        <v>0.51818181818181819</v>
      </c>
      <c r="E42" s="126">
        <v>0.40909090909090912</v>
      </c>
      <c r="F42" s="99">
        <f t="shared" si="3"/>
        <v>3.6363636363636376E-2</v>
      </c>
      <c r="G42" s="99">
        <f t="shared" si="4"/>
        <v>-0.21052631578947367</v>
      </c>
      <c r="J42" s="247" t="s">
        <v>494</v>
      </c>
      <c r="K42" s="243">
        <v>0.51818181818181819</v>
      </c>
      <c r="L42" s="62">
        <v>0.40909090909090912</v>
      </c>
      <c r="M42" s="248">
        <f t="shared" si="5"/>
        <v>-0.21052631578947367</v>
      </c>
      <c r="N42" s="45"/>
    </row>
    <row r="43" spans="1:15" ht="15" customHeight="1" x14ac:dyDescent="0.2">
      <c r="A43" s="54"/>
      <c r="B43" s="246" t="s">
        <v>501</v>
      </c>
      <c r="C43" s="126">
        <v>0.43636363636363634</v>
      </c>
      <c r="D43" s="126">
        <v>0.48181818181818181</v>
      </c>
      <c r="E43" s="126">
        <v>0.4</v>
      </c>
      <c r="F43" s="99">
        <f t="shared" si="3"/>
        <v>0.10416666666666674</v>
      </c>
      <c r="G43" s="99">
        <f t="shared" si="4"/>
        <v>-0.16981132075471694</v>
      </c>
      <c r="J43" s="247" t="s">
        <v>500</v>
      </c>
      <c r="K43" s="243">
        <v>0.38181818181818183</v>
      </c>
      <c r="L43" s="62">
        <v>0.4</v>
      </c>
      <c r="M43" s="248">
        <f t="shared" si="5"/>
        <v>4.7619047619047672E-2</v>
      </c>
      <c r="N43" s="45"/>
    </row>
    <row r="44" spans="1:15" ht="15" customHeight="1" x14ac:dyDescent="0.2">
      <c r="A44" s="54"/>
      <c r="B44" s="246" t="s">
        <v>500</v>
      </c>
      <c r="C44" s="126">
        <v>0.40909090909090912</v>
      </c>
      <c r="D44" s="126">
        <v>0.38181818181818183</v>
      </c>
      <c r="E44" s="126">
        <v>0.4</v>
      </c>
      <c r="F44" s="99">
        <f t="shared" si="3"/>
        <v>-6.6666666666666652E-2</v>
      </c>
      <c r="G44" s="99">
        <f t="shared" si="4"/>
        <v>4.7619047619047672E-2</v>
      </c>
      <c r="J44" s="247" t="s">
        <v>501</v>
      </c>
      <c r="K44" s="243">
        <v>0.48181818181818181</v>
      </c>
      <c r="L44" s="243">
        <v>0.4</v>
      </c>
      <c r="M44" s="63">
        <f t="shared" si="5"/>
        <v>-0.16981132075471694</v>
      </c>
      <c r="N44" s="45"/>
    </row>
    <row r="45" spans="1:15" ht="15" customHeight="1" x14ac:dyDescent="0.2">
      <c r="B45" s="246" t="s">
        <v>477</v>
      </c>
      <c r="C45" s="126">
        <v>0.32727272727272727</v>
      </c>
      <c r="D45" s="126">
        <v>0.46363636363636362</v>
      </c>
      <c r="E45" s="126">
        <v>0.38181818181818183</v>
      </c>
      <c r="F45" s="99">
        <f t="shared" si="3"/>
        <v>0.41666666666666674</v>
      </c>
      <c r="G45" s="99">
        <f t="shared" si="4"/>
        <v>-0.17647058823529405</v>
      </c>
      <c r="J45" s="247" t="s">
        <v>477</v>
      </c>
      <c r="K45" s="243">
        <v>0.46363636363636362</v>
      </c>
      <c r="L45" s="62">
        <v>0.38181818181818183</v>
      </c>
      <c r="M45" s="248">
        <f t="shared" si="5"/>
        <v>-0.17647058823529405</v>
      </c>
      <c r="N45" s="45"/>
      <c r="O45" s="297"/>
    </row>
    <row r="46" spans="1:15" ht="15" customHeight="1" x14ac:dyDescent="0.2">
      <c r="A46" s="54"/>
      <c r="B46" s="246" t="s">
        <v>481</v>
      </c>
      <c r="C46" s="126">
        <v>0.51818181818181819</v>
      </c>
      <c r="D46" s="126">
        <v>0.27272727272727271</v>
      </c>
      <c r="E46" s="126">
        <v>0.35454545454545455</v>
      </c>
      <c r="F46" s="99">
        <f t="shared" si="3"/>
        <v>-0.47368421052631582</v>
      </c>
      <c r="G46" s="99">
        <f t="shared" si="4"/>
        <v>0.30000000000000004</v>
      </c>
      <c r="J46" s="247" t="s">
        <v>481</v>
      </c>
      <c r="K46" s="243">
        <v>0.27272727272727271</v>
      </c>
      <c r="L46" s="62">
        <v>0.35454545454545455</v>
      </c>
      <c r="M46" s="248">
        <f t="shared" si="5"/>
        <v>0.30000000000000004</v>
      </c>
      <c r="N46" s="45"/>
    </row>
    <row r="47" spans="1:15" ht="15" customHeight="1" x14ac:dyDescent="0.2">
      <c r="A47" s="54"/>
      <c r="B47" s="246" t="s">
        <v>527</v>
      </c>
      <c r="C47" s="126">
        <v>0.39090909090909093</v>
      </c>
      <c r="D47" s="126">
        <v>0.2818181818181818</v>
      </c>
      <c r="E47" s="126">
        <v>0.33636363636363636</v>
      </c>
      <c r="F47" s="99">
        <f t="shared" si="3"/>
        <v>-0.27906976744186052</v>
      </c>
      <c r="G47" s="99">
        <f t="shared" si="4"/>
        <v>0.19354838709677424</v>
      </c>
      <c r="J47" s="247" t="s">
        <v>527</v>
      </c>
      <c r="K47" s="243">
        <v>0.2818181818181818</v>
      </c>
      <c r="L47" s="243">
        <v>0.33636363636363636</v>
      </c>
      <c r="M47" s="63">
        <f t="shared" si="5"/>
        <v>0.19354838709677424</v>
      </c>
      <c r="N47" s="45"/>
    </row>
    <row r="48" spans="1:15" ht="15" customHeight="1" x14ac:dyDescent="0.2">
      <c r="A48" s="54"/>
      <c r="B48" s="246" t="s">
        <v>483</v>
      </c>
      <c r="C48" s="126">
        <v>0.35454545454545455</v>
      </c>
      <c r="D48" s="126">
        <v>0.32727272727272727</v>
      </c>
      <c r="E48" s="126">
        <v>0.27272727272727276</v>
      </c>
      <c r="F48" s="99">
        <f t="shared" si="3"/>
        <v>-7.6923076923076983E-2</v>
      </c>
      <c r="G48" s="99">
        <f t="shared" si="4"/>
        <v>-0.16666666666666652</v>
      </c>
      <c r="J48" s="247" t="s">
        <v>483</v>
      </c>
      <c r="K48" s="243">
        <v>0.32727272727272727</v>
      </c>
      <c r="L48" s="62">
        <v>0.27272727272727276</v>
      </c>
      <c r="M48" s="248">
        <f t="shared" si="5"/>
        <v>-0.16666666666666652</v>
      </c>
      <c r="N48" s="45"/>
    </row>
    <row r="49" spans="1:14" ht="15" customHeight="1" x14ac:dyDescent="0.2">
      <c r="A49" s="54"/>
      <c r="B49" s="246" t="s">
        <v>496</v>
      </c>
      <c r="C49" s="126">
        <v>0.22727272727272727</v>
      </c>
      <c r="D49" s="126">
        <v>0.26363636363636361</v>
      </c>
      <c r="E49" s="126">
        <v>0.23636363636363639</v>
      </c>
      <c r="F49" s="99">
        <f t="shared" si="3"/>
        <v>0.15999999999999992</v>
      </c>
      <c r="G49" s="99">
        <f t="shared" si="4"/>
        <v>-0.10344827586206884</v>
      </c>
      <c r="J49" s="247" t="s">
        <v>496</v>
      </c>
      <c r="K49" s="243">
        <v>0.26363636363636361</v>
      </c>
      <c r="L49" s="62">
        <v>0.23636363636363639</v>
      </c>
      <c r="M49" s="248">
        <f t="shared" si="5"/>
        <v>-0.10344827586206884</v>
      </c>
      <c r="N49" s="45"/>
    </row>
    <row r="50" spans="1:14" ht="15" customHeight="1" x14ac:dyDescent="0.2">
      <c r="A50" s="54"/>
      <c r="B50" s="246" t="s">
        <v>473</v>
      </c>
      <c r="C50" s="126">
        <v>0.24545454545454545</v>
      </c>
      <c r="D50" s="126">
        <v>0.16363636363636364</v>
      </c>
      <c r="E50" s="126">
        <v>0.2</v>
      </c>
      <c r="F50" s="99">
        <f t="shared" si="3"/>
        <v>-0.33333333333333337</v>
      </c>
      <c r="G50" s="99">
        <f t="shared" si="4"/>
        <v>0.22222222222222232</v>
      </c>
      <c r="J50" s="247" t="s">
        <v>473</v>
      </c>
      <c r="K50" s="243">
        <v>0.16363636363636364</v>
      </c>
      <c r="L50" s="62">
        <v>0.2</v>
      </c>
      <c r="M50" s="248">
        <f t="shared" si="5"/>
        <v>0.22222222222222232</v>
      </c>
      <c r="N50" s="45"/>
    </row>
    <row r="51" spans="1:14" ht="15" customHeight="1" x14ac:dyDescent="0.2">
      <c r="B51" s="246" t="s">
        <v>474</v>
      </c>
      <c r="C51" s="126">
        <v>7.2727272727272724E-2</v>
      </c>
      <c r="D51" s="126">
        <v>0.11818181818181818</v>
      </c>
      <c r="E51" s="126">
        <v>0.19090909090909092</v>
      </c>
      <c r="F51" s="99">
        <f t="shared" si="3"/>
        <v>0.625</v>
      </c>
      <c r="G51" s="99">
        <f t="shared" si="4"/>
        <v>0.61538461538461542</v>
      </c>
      <c r="J51" s="247" t="s">
        <v>491</v>
      </c>
      <c r="K51" s="243">
        <v>0.18181818181818182</v>
      </c>
      <c r="L51" s="243">
        <v>0.19090909090909092</v>
      </c>
      <c r="M51" s="63">
        <f t="shared" si="5"/>
        <v>5.0000000000000044E-2</v>
      </c>
      <c r="N51" s="45"/>
    </row>
    <row r="52" spans="1:14" ht="15" customHeight="1" x14ac:dyDescent="0.2">
      <c r="A52" s="54"/>
      <c r="B52" s="246" t="s">
        <v>491</v>
      </c>
      <c r="C52" s="126">
        <v>0.15454545454545454</v>
      </c>
      <c r="D52" s="126">
        <v>0.18181818181818182</v>
      </c>
      <c r="E52" s="126">
        <v>0.19090909090909092</v>
      </c>
      <c r="F52" s="99">
        <f t="shared" si="3"/>
        <v>0.17647058823529416</v>
      </c>
      <c r="G52" s="99">
        <f t="shared" si="4"/>
        <v>5.0000000000000044E-2</v>
      </c>
      <c r="J52" s="247" t="s">
        <v>474</v>
      </c>
      <c r="K52" s="243">
        <v>0.11818181818181818</v>
      </c>
      <c r="L52" s="243">
        <v>0.19090909090909092</v>
      </c>
      <c r="M52" s="63">
        <f t="shared" si="5"/>
        <v>0.61538461538461542</v>
      </c>
      <c r="N52" s="45"/>
    </row>
    <row r="53" spans="1:14" ht="15" customHeight="1" x14ac:dyDescent="0.2">
      <c r="A53" s="54"/>
      <c r="B53" s="246" t="s">
        <v>524</v>
      </c>
      <c r="C53" s="126">
        <v>0.23636363636363636</v>
      </c>
      <c r="D53" s="126">
        <v>0.2</v>
      </c>
      <c r="E53" s="126">
        <v>0.18181818181818182</v>
      </c>
      <c r="F53" s="99">
        <f t="shared" si="3"/>
        <v>-0.15384615384615374</v>
      </c>
      <c r="G53" s="99">
        <f t="shared" si="4"/>
        <v>-9.0909090909090939E-2</v>
      </c>
      <c r="J53" s="247" t="s">
        <v>524</v>
      </c>
      <c r="K53" s="243">
        <v>0.2</v>
      </c>
      <c r="L53" s="62">
        <v>0.18181818181818182</v>
      </c>
      <c r="M53" s="248">
        <f t="shared" si="5"/>
        <v>-9.0909090909090939E-2</v>
      </c>
      <c r="N53" s="45"/>
    </row>
    <row r="54" spans="1:14" ht="15" customHeight="1" x14ac:dyDescent="0.2">
      <c r="A54" s="54"/>
      <c r="B54" s="246" t="s">
        <v>515</v>
      </c>
      <c r="C54" s="126">
        <v>0.63636363636363635</v>
      </c>
      <c r="D54" s="126">
        <v>0.43636363636363634</v>
      </c>
      <c r="E54" s="126">
        <v>0.18181818181818182</v>
      </c>
      <c r="F54" s="99">
        <f t="shared" si="3"/>
        <v>-0.31428571428571428</v>
      </c>
      <c r="G54" s="99">
        <f t="shared" si="4"/>
        <v>-0.58333333333333326</v>
      </c>
      <c r="J54" s="247" t="s">
        <v>515</v>
      </c>
      <c r="K54" s="243">
        <v>0.43636363636363634</v>
      </c>
      <c r="L54" s="243">
        <v>0.18181818181818182</v>
      </c>
      <c r="M54" s="63">
        <f t="shared" si="5"/>
        <v>-0.58333333333333326</v>
      </c>
      <c r="N54" s="45"/>
    </row>
    <row r="55" spans="1:14" ht="15" customHeight="1" x14ac:dyDescent="0.2">
      <c r="A55" s="54"/>
      <c r="B55" s="246" t="s">
        <v>520</v>
      </c>
      <c r="C55" s="126">
        <v>0.21818181818181817</v>
      </c>
      <c r="D55" s="126">
        <v>7.2727272727272724E-2</v>
      </c>
      <c r="E55" s="126">
        <v>0.16363636363636364</v>
      </c>
      <c r="F55" s="99">
        <f t="shared" si="3"/>
        <v>-0.66666666666666674</v>
      </c>
      <c r="G55" s="99">
        <f t="shared" si="4"/>
        <v>1.25</v>
      </c>
      <c r="J55" s="247" t="s">
        <v>520</v>
      </c>
      <c r="K55" s="243">
        <v>7.2727272727272724E-2</v>
      </c>
      <c r="L55" s="243">
        <v>0.16363636363636364</v>
      </c>
      <c r="M55" s="63">
        <f t="shared" si="5"/>
        <v>1.25</v>
      </c>
      <c r="N55" s="45"/>
    </row>
    <row r="56" spans="1:14" ht="15" customHeight="1" x14ac:dyDescent="0.2">
      <c r="B56" s="246" t="s">
        <v>472</v>
      </c>
      <c r="C56" s="126">
        <v>4.5454545454545456E-2</v>
      </c>
      <c r="D56" s="126">
        <v>0.11818181818181818</v>
      </c>
      <c r="E56" s="126">
        <v>0.15454545454545454</v>
      </c>
      <c r="F56" s="99">
        <f t="shared" si="3"/>
        <v>1.6</v>
      </c>
      <c r="G56" s="99">
        <f t="shared" si="4"/>
        <v>0.30769230769230771</v>
      </c>
      <c r="J56" s="247" t="s">
        <v>472</v>
      </c>
      <c r="K56" s="243">
        <v>0.11818181818181818</v>
      </c>
      <c r="L56" s="243">
        <v>0.15454545454545454</v>
      </c>
      <c r="M56" s="63">
        <f t="shared" si="5"/>
        <v>0.30769230769230771</v>
      </c>
      <c r="N56" s="45"/>
    </row>
    <row r="57" spans="1:14" ht="15" customHeight="1" x14ac:dyDescent="0.2">
      <c r="A57" s="54"/>
      <c r="B57" s="246" t="s">
        <v>512</v>
      </c>
      <c r="C57" s="126">
        <v>0.18181818181818182</v>
      </c>
      <c r="D57" s="126">
        <v>0.11818181818181818</v>
      </c>
      <c r="E57" s="126">
        <v>0.13636363636363638</v>
      </c>
      <c r="F57" s="99">
        <f t="shared" si="3"/>
        <v>-0.35</v>
      </c>
      <c r="G57" s="99">
        <f t="shared" si="4"/>
        <v>0.15384615384615397</v>
      </c>
      <c r="J57" s="247" t="s">
        <v>512</v>
      </c>
      <c r="K57" s="243">
        <v>0.11818181818181818</v>
      </c>
      <c r="L57" s="243">
        <v>0.13636363636363638</v>
      </c>
      <c r="M57" s="63">
        <f t="shared" si="5"/>
        <v>0.15384615384615397</v>
      </c>
      <c r="N57" s="45"/>
    </row>
    <row r="58" spans="1:14" ht="15" customHeight="1" x14ac:dyDescent="0.2">
      <c r="A58" s="54"/>
      <c r="B58" s="246" t="s">
        <v>479</v>
      </c>
      <c r="C58" s="126">
        <v>4.5454545454545456E-2</v>
      </c>
      <c r="D58" s="126">
        <v>4.5454545454545456E-2</v>
      </c>
      <c r="E58" s="126">
        <v>0.12727272727272729</v>
      </c>
      <c r="F58" s="99">
        <f t="shared" si="3"/>
        <v>0</v>
      </c>
      <c r="G58" s="99">
        <f t="shared" si="4"/>
        <v>1.8000000000000003</v>
      </c>
      <c r="J58" s="247" t="s">
        <v>479</v>
      </c>
      <c r="K58" s="243">
        <v>4.5454545454545456E-2</v>
      </c>
      <c r="L58" s="62">
        <v>0.12727272727272729</v>
      </c>
      <c r="M58" s="248">
        <f t="shared" si="5"/>
        <v>1.8000000000000003</v>
      </c>
      <c r="N58" s="45"/>
    </row>
    <row r="59" spans="1:14" ht="15" customHeight="1" x14ac:dyDescent="0.2">
      <c r="A59" s="54"/>
      <c r="B59" s="246" t="s">
        <v>513</v>
      </c>
      <c r="C59" s="126">
        <v>9.0909090909090912E-2</v>
      </c>
      <c r="D59" s="126">
        <v>9.0909090909090912E-2</v>
      </c>
      <c r="E59" s="126">
        <v>0.11818181818181819</v>
      </c>
      <c r="F59" s="99">
        <f t="shared" si="3"/>
        <v>0</v>
      </c>
      <c r="G59" s="99">
        <f t="shared" si="4"/>
        <v>0.30000000000000004</v>
      </c>
      <c r="J59" s="247" t="s">
        <v>513</v>
      </c>
      <c r="K59" s="243">
        <v>9.0909090909090912E-2</v>
      </c>
      <c r="L59" s="243">
        <v>0.11818181818181819</v>
      </c>
      <c r="M59" s="63">
        <f t="shared" si="5"/>
        <v>0.30000000000000004</v>
      </c>
      <c r="N59" s="45"/>
    </row>
    <row r="60" spans="1:14" ht="15" customHeight="1" x14ac:dyDescent="0.2">
      <c r="B60" s="246" t="s">
        <v>480</v>
      </c>
      <c r="C60" s="126">
        <v>6.363636363636363E-2</v>
      </c>
      <c r="D60" s="126">
        <v>9.0909090909090912E-2</v>
      </c>
      <c r="E60" s="126">
        <v>0.1</v>
      </c>
      <c r="F60" s="99">
        <f t="shared" si="3"/>
        <v>0.42857142857142883</v>
      </c>
      <c r="G60" s="99">
        <f t="shared" si="4"/>
        <v>0.10000000000000009</v>
      </c>
      <c r="J60" s="247" t="s">
        <v>480</v>
      </c>
      <c r="K60" s="243">
        <v>9.0909090909090912E-2</v>
      </c>
      <c r="L60" s="243">
        <v>0.1</v>
      </c>
      <c r="M60" s="63">
        <f t="shared" si="5"/>
        <v>0.10000000000000009</v>
      </c>
      <c r="N60" s="45"/>
    </row>
    <row r="61" spans="1:14" ht="15" customHeight="1" x14ac:dyDescent="0.2">
      <c r="A61" s="246"/>
      <c r="B61" s="246" t="s">
        <v>517</v>
      </c>
      <c r="C61" s="126">
        <v>8.1818181818181818E-2</v>
      </c>
      <c r="D61" s="126">
        <v>9.0909090909090905E-3</v>
      </c>
      <c r="E61" s="126">
        <v>6.3636363636363644E-2</v>
      </c>
      <c r="F61" s="99">
        <f t="shared" si="3"/>
        <v>-0.88888888888888884</v>
      </c>
      <c r="G61" s="99">
        <f t="shared" si="4"/>
        <v>6.0000000000000009</v>
      </c>
      <c r="J61" s="247" t="s">
        <v>517</v>
      </c>
      <c r="K61" s="243">
        <v>9.0909090909090905E-3</v>
      </c>
      <c r="L61" s="243">
        <v>6.3636363636363644E-2</v>
      </c>
      <c r="M61" s="63">
        <f t="shared" si="5"/>
        <v>6.0000000000000009</v>
      </c>
      <c r="N61" s="45"/>
    </row>
    <row r="62" spans="1:14" ht="15" customHeight="1" x14ac:dyDescent="0.2">
      <c r="A62" s="54"/>
      <c r="B62" s="246" t="s">
        <v>196</v>
      </c>
      <c r="C62" s="126">
        <v>0.10909090909090909</v>
      </c>
      <c r="D62" s="126">
        <v>7.2727272727272724E-2</v>
      </c>
      <c r="E62" s="126">
        <v>4.5454545454545456E-2</v>
      </c>
      <c r="F62" s="99">
        <f t="shared" si="3"/>
        <v>-0.33333333333333337</v>
      </c>
      <c r="G62" s="99">
        <f t="shared" si="4"/>
        <v>-0.375</v>
      </c>
      <c r="J62" s="247" t="s">
        <v>196</v>
      </c>
      <c r="K62" s="243">
        <v>7.2727272727272724E-2</v>
      </c>
      <c r="L62" s="243">
        <v>4.5454545454545456E-2</v>
      </c>
      <c r="M62" s="63">
        <f t="shared" si="5"/>
        <v>-0.375</v>
      </c>
      <c r="N62" s="45"/>
    </row>
    <row r="63" spans="1:14" ht="15" customHeight="1" x14ac:dyDescent="0.2">
      <c r="A63" s="54"/>
      <c r="B63" s="246" t="s">
        <v>506</v>
      </c>
      <c r="C63" s="126">
        <v>3.6363636363636362E-2</v>
      </c>
      <c r="D63" s="126">
        <v>3.6363636363636362E-2</v>
      </c>
      <c r="E63" s="126">
        <v>1.8181818181818181E-2</v>
      </c>
      <c r="F63" s="99">
        <f t="shared" si="3"/>
        <v>0</v>
      </c>
      <c r="G63" s="99">
        <f t="shared" si="4"/>
        <v>-0.5</v>
      </c>
      <c r="J63" s="247" t="s">
        <v>506</v>
      </c>
      <c r="K63" s="243">
        <v>3.6363636363636362E-2</v>
      </c>
      <c r="L63" s="243">
        <v>1.8181818181818181E-2</v>
      </c>
      <c r="M63" s="63">
        <f t="shared" si="5"/>
        <v>-0.5</v>
      </c>
      <c r="N63" s="45"/>
    </row>
    <row r="64" spans="1:14" ht="15" customHeight="1" x14ac:dyDescent="0.2">
      <c r="B64" s="246" t="s">
        <v>478</v>
      </c>
      <c r="C64" s="126">
        <v>3.6363636363636362E-2</v>
      </c>
      <c r="D64" s="126">
        <v>5.4545454545454543E-2</v>
      </c>
      <c r="E64" s="126">
        <v>9.0909090909090905E-3</v>
      </c>
      <c r="F64" s="99">
        <f t="shared" si="3"/>
        <v>0.5</v>
      </c>
      <c r="G64" s="99">
        <f t="shared" si="4"/>
        <v>-0.83333333333333337</v>
      </c>
      <c r="J64" s="247" t="s">
        <v>478</v>
      </c>
      <c r="K64" s="243">
        <v>5.4545454545454543E-2</v>
      </c>
      <c r="L64" s="243">
        <v>9.0909090909090905E-3</v>
      </c>
      <c r="M64" s="63">
        <f t="shared" si="5"/>
        <v>-0.83333333333333337</v>
      </c>
      <c r="N64" s="45"/>
    </row>
    <row r="65" spans="1:16" ht="15" customHeight="1" x14ac:dyDescent="0.2">
      <c r="A65" s="54"/>
      <c r="B65" s="246" t="s">
        <v>507</v>
      </c>
      <c r="C65" s="126">
        <v>1.8181818181818181E-2</v>
      </c>
      <c r="D65" s="126">
        <v>1.8181818181818181E-2</v>
      </c>
      <c r="E65" s="126">
        <v>0</v>
      </c>
      <c r="F65" s="99">
        <f t="shared" si="3"/>
        <v>0</v>
      </c>
      <c r="G65" s="99">
        <f t="shared" si="4"/>
        <v>-1</v>
      </c>
      <c r="J65" s="247" t="s">
        <v>507</v>
      </c>
      <c r="K65" s="243">
        <v>1.8181818181818181E-2</v>
      </c>
      <c r="L65" s="243">
        <v>0</v>
      </c>
      <c r="M65" s="63">
        <f t="shared" si="5"/>
        <v>-1</v>
      </c>
      <c r="N65" s="45"/>
    </row>
    <row r="66" spans="1:16" ht="6" customHeight="1" x14ac:dyDescent="0.2">
      <c r="A66" s="54"/>
      <c r="B66" s="21"/>
      <c r="C66" s="98"/>
      <c r="D66" s="98"/>
      <c r="E66" s="98"/>
      <c r="F66" s="99"/>
      <c r="G66" s="99"/>
      <c r="J66" s="57"/>
      <c r="K66" s="57"/>
      <c r="L66" s="57"/>
      <c r="M66" s="57"/>
      <c r="N66" s="45"/>
    </row>
    <row r="67" spans="1:16" ht="29.25" customHeight="1" x14ac:dyDescent="0.2">
      <c r="A67" s="54"/>
      <c r="B67" s="311" t="s">
        <v>528</v>
      </c>
      <c r="C67" s="311"/>
      <c r="D67" s="311"/>
      <c r="E67" s="311"/>
      <c r="F67" s="311"/>
      <c r="G67" s="311"/>
      <c r="J67" s="57"/>
      <c r="K67" s="57"/>
      <c r="L67" s="57"/>
      <c r="M67" s="57"/>
      <c r="N67" s="45"/>
    </row>
    <row r="68" spans="1:16" ht="21.75" customHeight="1" x14ac:dyDescent="0.2">
      <c r="A68" s="54"/>
      <c r="B68" s="124"/>
      <c r="C68" s="124"/>
      <c r="D68" s="124"/>
      <c r="E68" s="124"/>
      <c r="F68" s="124"/>
      <c r="G68" s="124"/>
      <c r="H68" s="124"/>
      <c r="I68" s="298"/>
      <c r="J68" s="250"/>
    </row>
    <row r="69" spans="1:16" ht="17.25" customHeight="1" x14ac:dyDescent="0.2">
      <c r="A69" s="54"/>
      <c r="K69" s="250"/>
      <c r="L69" s="250"/>
      <c r="M69" s="250"/>
      <c r="N69" s="298"/>
      <c r="O69" s="298"/>
      <c r="P69" s="298"/>
    </row>
    <row r="70" spans="1:16" x14ac:dyDescent="0.2">
      <c r="A70" s="54"/>
    </row>
    <row r="71" spans="1:16" x14ac:dyDescent="0.2">
      <c r="A71" s="54"/>
    </row>
    <row r="72" spans="1:16" x14ac:dyDescent="0.2">
      <c r="A72" s="54"/>
    </row>
    <row r="73" spans="1:16" x14ac:dyDescent="0.2">
      <c r="A73" s="54"/>
    </row>
    <row r="74" spans="1:16" x14ac:dyDescent="0.2">
      <c r="A74" s="54"/>
    </row>
    <row r="75" spans="1:16" x14ac:dyDescent="0.2">
      <c r="A75" s="54"/>
    </row>
    <row r="76" spans="1:16" x14ac:dyDescent="0.2">
      <c r="A76" s="54"/>
    </row>
    <row r="77" spans="1:16" x14ac:dyDescent="0.2">
      <c r="A77" s="54"/>
    </row>
    <row r="78" spans="1:16" x14ac:dyDescent="0.2">
      <c r="A78" s="54"/>
    </row>
    <row r="79" spans="1:16" x14ac:dyDescent="0.2">
      <c r="A79" s="54"/>
    </row>
    <row r="80" spans="1:16" x14ac:dyDescent="0.2">
      <c r="A80" s="54"/>
    </row>
    <row r="81" spans="1:1" x14ac:dyDescent="0.2">
      <c r="A81" s="54"/>
    </row>
    <row r="82" spans="1:1" x14ac:dyDescent="0.2">
      <c r="A82" s="54"/>
    </row>
    <row r="83" spans="1:1" x14ac:dyDescent="0.2">
      <c r="A83" s="54"/>
    </row>
    <row r="84" spans="1:1" x14ac:dyDescent="0.2">
      <c r="A84" s="54"/>
    </row>
    <row r="85" spans="1:1" x14ac:dyDescent="0.2">
      <c r="A85" s="54"/>
    </row>
    <row r="86" spans="1:1" x14ac:dyDescent="0.2">
      <c r="A86" s="54"/>
    </row>
    <row r="87" spans="1:1" x14ac:dyDescent="0.2">
      <c r="A87" s="54"/>
    </row>
    <row r="88" spans="1:1" x14ac:dyDescent="0.2">
      <c r="A88" s="54"/>
    </row>
    <row r="89" spans="1:1" x14ac:dyDescent="0.2">
      <c r="A89" s="54"/>
    </row>
    <row r="90" spans="1:1" x14ac:dyDescent="0.2">
      <c r="A90" s="54"/>
    </row>
    <row r="91" spans="1:1" x14ac:dyDescent="0.2">
      <c r="A91" s="54"/>
    </row>
    <row r="92" spans="1:1" x14ac:dyDescent="0.2">
      <c r="A92" s="54"/>
    </row>
    <row r="93" spans="1:1" x14ac:dyDescent="0.2">
      <c r="A93" s="54"/>
    </row>
    <row r="94" spans="1:1" x14ac:dyDescent="0.2">
      <c r="A94" s="54"/>
    </row>
    <row r="95" spans="1:1" x14ac:dyDescent="0.2">
      <c r="A95" s="54"/>
    </row>
    <row r="96" spans="1:1" x14ac:dyDescent="0.2">
      <c r="A96" s="54"/>
    </row>
  </sheetData>
  <sortState ref="J6:M65">
    <sortCondition descending="1" ref="L6:L65"/>
  </sortState>
  <mergeCells count="2">
    <mergeCell ref="B3:G3"/>
    <mergeCell ref="B67:G67"/>
  </mergeCells>
  <conditionalFormatting sqref="A69:A75">
    <cfRule type="expression" dxfId="2" priority="1">
      <formula>$B69="Todos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51"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pageSetUpPr fitToPage="1"/>
  </sheetPr>
  <dimension ref="A1:AF70"/>
  <sheetViews>
    <sheetView showGridLines="0" zoomScaleNormal="100" workbookViewId="0"/>
  </sheetViews>
  <sheetFormatPr baseColWidth="10" defaultColWidth="9.42578125" defaultRowHeight="12.75" x14ac:dyDescent="0.2"/>
  <cols>
    <col min="1" max="1" width="16.28515625" customWidth="1"/>
    <col min="2" max="2" width="32.28515625" customWidth="1"/>
    <col min="3" max="7" width="10.42578125" customWidth="1"/>
    <col min="8" max="8" width="8.7109375" customWidth="1"/>
    <col min="9" max="13" width="9.28515625" customWidth="1"/>
    <col min="20" max="20" width="10.28515625" customWidth="1"/>
  </cols>
  <sheetData>
    <row r="1" spans="1:32" x14ac:dyDescent="0.2">
      <c r="A1" s="10"/>
    </row>
    <row r="2" spans="1:32" ht="77.25" customHeight="1" x14ac:dyDescent="0.2"/>
    <row r="3" spans="1:32" ht="42.75" customHeight="1" thickBot="1" x14ac:dyDescent="0.4">
      <c r="B3" s="345" t="s">
        <v>663</v>
      </c>
      <c r="C3" s="345"/>
      <c r="D3" s="345"/>
      <c r="E3" s="345"/>
      <c r="F3" s="345"/>
      <c r="G3" s="345"/>
    </row>
    <row r="4" spans="1:32" ht="6" customHeight="1" x14ac:dyDescent="0.2">
      <c r="B4" s="251"/>
      <c r="C4" s="251"/>
      <c r="D4" s="251"/>
      <c r="E4" s="251"/>
      <c r="F4" s="251"/>
      <c r="G4" s="251"/>
    </row>
    <row r="5" spans="1:32" ht="39.75" customHeight="1" x14ac:dyDescent="0.2">
      <c r="B5" s="104"/>
      <c r="C5" s="104">
        <v>2013</v>
      </c>
      <c r="D5" s="104">
        <v>2014</v>
      </c>
      <c r="E5" s="104">
        <v>2015</v>
      </c>
      <c r="F5" s="207" t="s">
        <v>609</v>
      </c>
      <c r="G5" s="103" t="s">
        <v>593</v>
      </c>
      <c r="AF5" s="10">
        <v>4</v>
      </c>
    </row>
    <row r="6" spans="1:32" ht="15" customHeight="1" x14ac:dyDescent="0.2">
      <c r="B6" s="252" t="s">
        <v>529</v>
      </c>
      <c r="C6" s="253">
        <v>48.009090909090908</v>
      </c>
      <c r="D6" s="253">
        <v>48.754545454545458</v>
      </c>
      <c r="E6" s="253">
        <v>51.06363636363637</v>
      </c>
      <c r="F6" s="254">
        <f>IFERROR(D6/C6-1,"-")</f>
        <v>1.5527362241999798E-2</v>
      </c>
      <c r="G6" s="254">
        <f>IFERROR(E6/D6-1,"-")</f>
        <v>4.7361551370501687E-2</v>
      </c>
    </row>
    <row r="7" spans="1:32" ht="15" customHeight="1" x14ac:dyDescent="0.2">
      <c r="B7" s="252" t="s">
        <v>530</v>
      </c>
      <c r="C7" s="253">
        <f>100-C6</f>
        <v>51.990909090909092</v>
      </c>
      <c r="D7" s="253">
        <f>100-D6</f>
        <v>51.245454545454542</v>
      </c>
      <c r="E7" s="253">
        <f>100-E6</f>
        <v>48.93636363636363</v>
      </c>
      <c r="F7" s="254">
        <f>IFERROR(D7/C7-1,"-")</f>
        <v>-1.4338171008917766E-2</v>
      </c>
      <c r="G7" s="254">
        <f>IFERROR(E7/D7-1,"-")</f>
        <v>-4.5059428774170684E-2</v>
      </c>
    </row>
    <row r="8" spans="1:32" ht="15" customHeight="1" x14ac:dyDescent="0.2">
      <c r="B8" s="255" t="s">
        <v>531</v>
      </c>
      <c r="C8" s="256"/>
      <c r="D8" s="256"/>
      <c r="E8" s="256"/>
      <c r="F8" s="256"/>
      <c r="G8" s="256"/>
      <c r="J8" s="123"/>
    </row>
    <row r="9" spans="1:32" ht="15" customHeight="1" x14ac:dyDescent="0.2">
      <c r="A9" s="54"/>
      <c r="B9" s="257" t="s">
        <v>191</v>
      </c>
      <c r="C9" s="258">
        <v>17.254545454545454</v>
      </c>
      <c r="D9" s="258">
        <v>17.436363636363637</v>
      </c>
      <c r="E9" s="258">
        <v>16.890909090909091</v>
      </c>
      <c r="F9" s="259">
        <f t="shared" ref="F9:F31" si="0">IFERROR(D9/C9-1,"-")</f>
        <v>1.0537407797681864E-2</v>
      </c>
      <c r="G9" s="259">
        <f t="shared" ref="G9:G31" si="1">IFERROR(E9/D9-1,"-")</f>
        <v>-3.1282586027111647E-2</v>
      </c>
    </row>
    <row r="10" spans="1:32" ht="15" customHeight="1" x14ac:dyDescent="0.2">
      <c r="A10" s="54"/>
      <c r="B10" s="257" t="s">
        <v>541</v>
      </c>
      <c r="C10" s="258">
        <v>10.790909090909091</v>
      </c>
      <c r="D10" s="258">
        <v>10.427272727272728</v>
      </c>
      <c r="E10" s="258">
        <v>9.036363636363637</v>
      </c>
      <c r="F10" s="259">
        <f t="shared" si="0"/>
        <v>-3.3698399326032025E-2</v>
      </c>
      <c r="G10" s="259">
        <f t="shared" si="1"/>
        <v>-0.13339145597210111</v>
      </c>
    </row>
    <row r="11" spans="1:32" ht="15" customHeight="1" x14ac:dyDescent="0.2">
      <c r="A11" s="54"/>
      <c r="B11" s="257" t="s">
        <v>534</v>
      </c>
      <c r="C11" s="258">
        <v>9.2272727272727266</v>
      </c>
      <c r="D11" s="258">
        <v>9.663636363636364</v>
      </c>
      <c r="E11" s="258">
        <v>8.872727272727273</v>
      </c>
      <c r="F11" s="259">
        <f t="shared" si="0"/>
        <v>4.7290640394088701E-2</v>
      </c>
      <c r="G11" s="259">
        <f t="shared" si="1"/>
        <v>-8.1843838193791152E-2</v>
      </c>
    </row>
    <row r="12" spans="1:32" ht="15" customHeight="1" x14ac:dyDescent="0.2">
      <c r="A12" s="54"/>
      <c r="B12" s="257" t="s">
        <v>428</v>
      </c>
      <c r="C12" s="258">
        <v>6.7545454545454549</v>
      </c>
      <c r="D12" s="258">
        <v>8.045454545454545</v>
      </c>
      <c r="E12" s="258">
        <v>8.3909090909090907</v>
      </c>
      <c r="F12" s="259">
        <f t="shared" si="0"/>
        <v>0.19111709286675627</v>
      </c>
      <c r="G12" s="259">
        <f t="shared" si="1"/>
        <v>4.293785310734477E-2</v>
      </c>
    </row>
    <row r="13" spans="1:32" ht="15" customHeight="1" x14ac:dyDescent="0.2">
      <c r="A13" s="54"/>
      <c r="B13" s="257" t="s">
        <v>545</v>
      </c>
      <c r="C13" s="258">
        <v>7.9090909090909092</v>
      </c>
      <c r="D13" s="258">
        <v>6.5909090909090908</v>
      </c>
      <c r="E13" s="258">
        <v>5.8909090909090907</v>
      </c>
      <c r="F13" s="259">
        <f t="shared" si="0"/>
        <v>-0.16666666666666674</v>
      </c>
      <c r="G13" s="259">
        <f t="shared" si="1"/>
        <v>-0.10620689655172422</v>
      </c>
    </row>
    <row r="14" spans="1:32" ht="15" customHeight="1" x14ac:dyDescent="0.2">
      <c r="A14" s="54"/>
      <c r="B14" s="257" t="s">
        <v>537</v>
      </c>
      <c r="C14" s="258">
        <v>3.9545454545454546</v>
      </c>
      <c r="D14" s="258">
        <v>4.0181818181818185</v>
      </c>
      <c r="E14" s="258">
        <v>4.3454545454545457</v>
      </c>
      <c r="F14" s="259">
        <f t="shared" si="0"/>
        <v>1.6091954022988686E-2</v>
      </c>
      <c r="G14" s="259">
        <f t="shared" si="1"/>
        <v>8.144796380090491E-2</v>
      </c>
    </row>
    <row r="15" spans="1:32" ht="24" customHeight="1" x14ac:dyDescent="0.2">
      <c r="A15" s="54"/>
      <c r="B15" s="257" t="s">
        <v>542</v>
      </c>
      <c r="C15" s="258">
        <v>4.163636363636364</v>
      </c>
      <c r="D15" s="258">
        <v>3.8</v>
      </c>
      <c r="E15" s="258">
        <v>4.0909090909090908</v>
      </c>
      <c r="F15" s="259">
        <f t="shared" si="0"/>
        <v>-8.7336244541484809E-2</v>
      </c>
      <c r="G15" s="259">
        <f t="shared" si="1"/>
        <v>7.6555023923444931E-2</v>
      </c>
    </row>
    <row r="16" spans="1:32" ht="15" customHeight="1" x14ac:dyDescent="0.2">
      <c r="A16" s="54"/>
      <c r="B16" s="257" t="s">
        <v>540</v>
      </c>
      <c r="C16" s="258">
        <v>4.5545454545454547</v>
      </c>
      <c r="D16" s="258">
        <v>4.4090909090909092</v>
      </c>
      <c r="E16" s="258">
        <v>3.9727272727272731</v>
      </c>
      <c r="F16" s="259">
        <f t="shared" si="0"/>
        <v>-3.1936127744510934E-2</v>
      </c>
      <c r="G16" s="259">
        <f t="shared" si="1"/>
        <v>-9.8969072164948435E-2</v>
      </c>
    </row>
    <row r="17" spans="1:14" ht="15" customHeight="1" x14ac:dyDescent="0.2">
      <c r="A17" s="54"/>
      <c r="B17" s="257" t="s">
        <v>535</v>
      </c>
      <c r="C17" s="258">
        <v>3.5090909090909093</v>
      </c>
      <c r="D17" s="258">
        <v>3.6363636363636362</v>
      </c>
      <c r="E17" s="258">
        <v>3.7363636363636363</v>
      </c>
      <c r="F17" s="259">
        <f t="shared" si="0"/>
        <v>3.6269430051813378E-2</v>
      </c>
      <c r="G17" s="259">
        <f t="shared" si="1"/>
        <v>2.750000000000008E-2</v>
      </c>
    </row>
    <row r="18" spans="1:14" ht="15" customHeight="1" x14ac:dyDescent="0.2">
      <c r="A18" s="54"/>
      <c r="B18" s="257" t="s">
        <v>544</v>
      </c>
      <c r="C18" s="258">
        <v>3.9909090909090907</v>
      </c>
      <c r="D18" s="258">
        <v>3.3363636363636364</v>
      </c>
      <c r="E18" s="258">
        <v>3.1636363636363636</v>
      </c>
      <c r="F18" s="259">
        <f t="shared" si="0"/>
        <v>-0.16400911161731202</v>
      </c>
      <c r="G18" s="259">
        <f t="shared" si="1"/>
        <v>-5.1771117166212521E-2</v>
      </c>
    </row>
    <row r="19" spans="1:14" ht="15" customHeight="1" x14ac:dyDescent="0.2">
      <c r="A19" s="54"/>
      <c r="B19" s="257" t="s">
        <v>533</v>
      </c>
      <c r="C19" s="258">
        <v>2.9454545454545453</v>
      </c>
      <c r="D19" s="258">
        <v>3.2181818181818183</v>
      </c>
      <c r="E19" s="258">
        <v>2.9909090909090907</v>
      </c>
      <c r="F19" s="259">
        <f t="shared" si="0"/>
        <v>9.259259259259256E-2</v>
      </c>
      <c r="G19" s="259">
        <f t="shared" si="1"/>
        <v>-7.0621468926553743E-2</v>
      </c>
    </row>
    <row r="20" spans="1:14" ht="15" customHeight="1" x14ac:dyDescent="0.2">
      <c r="A20" s="54"/>
      <c r="B20" s="257" t="s">
        <v>548</v>
      </c>
      <c r="C20" s="258">
        <v>4.1818181818181817</v>
      </c>
      <c r="D20" s="258">
        <v>3.2272727272727271</v>
      </c>
      <c r="E20" s="258">
        <v>2.8090909090909091</v>
      </c>
      <c r="F20" s="259">
        <f t="shared" si="0"/>
        <v>-0.22826086956521741</v>
      </c>
      <c r="G20" s="259">
        <f t="shared" si="1"/>
        <v>-0.12957746478873233</v>
      </c>
    </row>
    <row r="21" spans="1:14" ht="15" customHeight="1" x14ac:dyDescent="0.2">
      <c r="A21" s="54"/>
      <c r="B21" s="257" t="s">
        <v>539</v>
      </c>
      <c r="C21" s="258">
        <v>2.209090909090909</v>
      </c>
      <c r="D21" s="258">
        <v>2.1454545454545455</v>
      </c>
      <c r="E21" s="258">
        <v>1.9363636363636365</v>
      </c>
      <c r="F21" s="259">
        <f t="shared" si="0"/>
        <v>-2.8806584362139898E-2</v>
      </c>
      <c r="G21" s="259">
        <f t="shared" si="1"/>
        <v>-9.745762711864403E-2</v>
      </c>
    </row>
    <row r="22" spans="1:14" ht="15" customHeight="1" x14ac:dyDescent="0.2">
      <c r="A22" s="54"/>
      <c r="B22" s="257" t="s">
        <v>543</v>
      </c>
      <c r="C22" s="258">
        <v>2.3272727272727272</v>
      </c>
      <c r="D22" s="258">
        <v>2.1181818181818182</v>
      </c>
      <c r="E22" s="258">
        <v>1.7999999999999998</v>
      </c>
      <c r="F22" s="259">
        <f t="shared" si="0"/>
        <v>-8.984375E-2</v>
      </c>
      <c r="G22" s="259">
        <f t="shared" si="1"/>
        <v>-0.15021459227467815</v>
      </c>
    </row>
    <row r="23" spans="1:14" ht="15" customHeight="1" x14ac:dyDescent="0.2">
      <c r="A23" s="54"/>
      <c r="B23" s="257" t="s">
        <v>547</v>
      </c>
      <c r="C23" s="258">
        <v>2.2454545454545456</v>
      </c>
      <c r="D23" s="258">
        <v>1.7454545454545454</v>
      </c>
      <c r="E23" s="258">
        <v>1.7000000000000002</v>
      </c>
      <c r="F23" s="259">
        <f t="shared" si="0"/>
        <v>-0.22267206477732804</v>
      </c>
      <c r="G23" s="259">
        <f t="shared" si="1"/>
        <v>-2.6041666666666519E-2</v>
      </c>
    </row>
    <row r="24" spans="1:14" ht="15" customHeight="1" x14ac:dyDescent="0.2">
      <c r="A24" s="54"/>
      <c r="B24" s="257" t="s">
        <v>536</v>
      </c>
      <c r="C24" s="258">
        <v>1.5181818181818181</v>
      </c>
      <c r="D24" s="258">
        <v>1.5636363636363637</v>
      </c>
      <c r="E24" s="258">
        <v>1.4636363636363636</v>
      </c>
      <c r="F24" s="259">
        <f t="shared" si="0"/>
        <v>2.9940119760479167E-2</v>
      </c>
      <c r="G24" s="259">
        <f t="shared" si="1"/>
        <v>-6.3953488372093026E-2</v>
      </c>
    </row>
    <row r="25" spans="1:14" ht="15" customHeight="1" x14ac:dyDescent="0.2">
      <c r="A25" s="54"/>
      <c r="B25" s="257" t="s">
        <v>538</v>
      </c>
      <c r="C25" s="258">
        <v>1.1454545454545455</v>
      </c>
      <c r="D25" s="258">
        <v>1.1636363636363636</v>
      </c>
      <c r="E25" s="258">
        <v>1.009090909090909</v>
      </c>
      <c r="F25" s="259">
        <f t="shared" si="0"/>
        <v>1.5873015873015817E-2</v>
      </c>
      <c r="G25" s="259">
        <f t="shared" si="1"/>
        <v>-0.1328125</v>
      </c>
    </row>
    <row r="26" spans="1:14" ht="15" customHeight="1" x14ac:dyDescent="0.2">
      <c r="A26" s="54"/>
      <c r="B26" s="257" t="s">
        <v>546</v>
      </c>
      <c r="C26" s="258">
        <v>1.2454545454545454</v>
      </c>
      <c r="D26" s="258">
        <v>0.99090909090909096</v>
      </c>
      <c r="E26" s="258">
        <v>0.88181818181818183</v>
      </c>
      <c r="F26" s="259">
        <f t="shared" si="0"/>
        <v>-0.20437956204379548</v>
      </c>
      <c r="G26" s="259">
        <f t="shared" si="1"/>
        <v>-0.11009174311926606</v>
      </c>
    </row>
    <row r="27" spans="1:14" ht="15" customHeight="1" x14ac:dyDescent="0.2">
      <c r="A27" s="54"/>
      <c r="B27" s="257" t="s">
        <v>446</v>
      </c>
      <c r="C27" s="258">
        <v>1.1636363636363636</v>
      </c>
      <c r="D27" s="258">
        <v>1.1727272727272726</v>
      </c>
      <c r="E27" s="258">
        <v>0.81818181818181823</v>
      </c>
      <c r="F27" s="259">
        <f t="shared" si="0"/>
        <v>7.8125E-3</v>
      </c>
      <c r="G27" s="259">
        <f t="shared" si="1"/>
        <v>-0.30232558139534871</v>
      </c>
    </row>
    <row r="28" spans="1:14" ht="15" customHeight="1" x14ac:dyDescent="0.2">
      <c r="A28" s="54"/>
      <c r="B28" s="257" t="s">
        <v>549</v>
      </c>
      <c r="C28" s="258">
        <v>0.74545454545454548</v>
      </c>
      <c r="D28" s="258">
        <v>0.48181818181818181</v>
      </c>
      <c r="E28" s="258">
        <v>0.30909090909090908</v>
      </c>
      <c r="F28" s="259">
        <f t="shared" si="0"/>
        <v>-0.35365853658536583</v>
      </c>
      <c r="G28" s="259">
        <f t="shared" si="1"/>
        <v>-0.35849056603773588</v>
      </c>
    </row>
    <row r="29" spans="1:14" ht="15" customHeight="1" x14ac:dyDescent="0.2">
      <c r="A29" s="54"/>
      <c r="B29" s="257" t="s">
        <v>464</v>
      </c>
      <c r="C29" s="258">
        <v>0.29090909090909089</v>
      </c>
      <c r="D29" s="258">
        <v>0.33636363636363636</v>
      </c>
      <c r="E29" s="258">
        <v>0.29090909090909089</v>
      </c>
      <c r="F29" s="259">
        <f t="shared" si="0"/>
        <v>0.15625</v>
      </c>
      <c r="G29" s="259">
        <f t="shared" si="1"/>
        <v>-0.1351351351351352</v>
      </c>
      <c r="N29" s="54"/>
    </row>
    <row r="30" spans="1:14" ht="15" customHeight="1" x14ac:dyDescent="0.2">
      <c r="A30" s="54"/>
      <c r="B30" s="257" t="s">
        <v>532</v>
      </c>
      <c r="C30" s="258">
        <v>0.17272727272727273</v>
      </c>
      <c r="D30" s="258">
        <v>0.2</v>
      </c>
      <c r="E30" s="258">
        <v>0.11818181818181819</v>
      </c>
      <c r="F30" s="259">
        <f t="shared" si="0"/>
        <v>0.15789473684210531</v>
      </c>
      <c r="G30" s="259">
        <f t="shared" si="1"/>
        <v>-0.40909090909090906</v>
      </c>
    </row>
    <row r="31" spans="1:14" ht="15" customHeight="1" x14ac:dyDescent="0.2">
      <c r="A31" s="54"/>
      <c r="B31" s="257" t="s">
        <v>447</v>
      </c>
      <c r="C31" s="258">
        <v>9.0909090909090912E-2</v>
      </c>
      <c r="D31" s="258">
        <v>0.1</v>
      </c>
      <c r="E31" s="258">
        <v>7.2727272727272724E-2</v>
      </c>
      <c r="F31" s="259">
        <f t="shared" si="0"/>
        <v>0.10000000000000009</v>
      </c>
      <c r="G31" s="259">
        <f t="shared" si="1"/>
        <v>-0.27272727272727282</v>
      </c>
      <c r="N31" s="54"/>
    </row>
    <row r="32" spans="1:14" ht="15" customHeight="1" x14ac:dyDescent="0.2">
      <c r="A32" s="54"/>
      <c r="B32" s="260"/>
      <c r="C32" s="261"/>
      <c r="D32" s="261"/>
      <c r="E32" s="261"/>
      <c r="F32" s="259"/>
      <c r="G32" s="259"/>
    </row>
    <row r="33" spans="1:7" ht="15" customHeight="1" x14ac:dyDescent="0.2">
      <c r="A33" s="54"/>
      <c r="B33" s="346" t="s">
        <v>550</v>
      </c>
      <c r="C33" s="346"/>
      <c r="D33" s="346"/>
      <c r="E33" s="346"/>
      <c r="F33" s="346"/>
      <c r="G33" s="346"/>
    </row>
    <row r="34" spans="1:7" x14ac:dyDescent="0.2">
      <c r="A34" s="54"/>
    </row>
    <row r="35" spans="1:7" x14ac:dyDescent="0.2">
      <c r="A35" s="54"/>
    </row>
    <row r="36" spans="1:7" x14ac:dyDescent="0.2">
      <c r="A36" s="54"/>
    </row>
    <row r="37" spans="1:7" x14ac:dyDescent="0.2">
      <c r="A37" s="54"/>
      <c r="B37" s="123"/>
      <c r="C37" s="123"/>
      <c r="D37" s="123"/>
      <c r="E37" s="123"/>
      <c r="F37" s="123"/>
      <c r="G37" s="123"/>
    </row>
    <row r="38" spans="1:7" x14ac:dyDescent="0.2">
      <c r="A38" s="54"/>
      <c r="B38" s="123"/>
      <c r="C38" s="123"/>
      <c r="D38" s="123"/>
      <c r="E38" s="123"/>
    </row>
    <row r="39" spans="1:7" s="44" customFormat="1" x14ac:dyDescent="0.2">
      <c r="A39" s="297"/>
      <c r="B39" s="45"/>
      <c r="C39" s="45"/>
      <c r="D39" s="45"/>
      <c r="E39" s="45"/>
    </row>
    <row r="40" spans="1:7" s="44" customFormat="1" x14ac:dyDescent="0.2">
      <c r="A40" s="297"/>
      <c r="B40" s="57"/>
      <c r="C40" s="86">
        <v>2014</v>
      </c>
      <c r="D40" s="86">
        <v>2015</v>
      </c>
      <c r="E40" s="61" t="s">
        <v>593</v>
      </c>
      <c r="F40" s="10"/>
    </row>
    <row r="41" spans="1:7" s="44" customFormat="1" x14ac:dyDescent="0.2">
      <c r="A41" s="297"/>
      <c r="B41" s="262" t="s">
        <v>191</v>
      </c>
      <c r="C41" s="263">
        <v>17.436363636363637</v>
      </c>
      <c r="D41" s="263">
        <v>16.890909090909091</v>
      </c>
      <c r="E41" s="264">
        <f t="shared" ref="E41:E63" si="2">IFERROR(D41/C41-1,"-")</f>
        <v>-3.1282586027111647E-2</v>
      </c>
      <c r="F41" s="10"/>
    </row>
    <row r="42" spans="1:7" s="44" customFormat="1" x14ac:dyDescent="0.2">
      <c r="A42" s="297"/>
      <c r="B42" s="262" t="s">
        <v>541</v>
      </c>
      <c r="C42" s="263">
        <v>10.427272727272728</v>
      </c>
      <c r="D42" s="263">
        <v>9.036363636363637</v>
      </c>
      <c r="E42" s="264">
        <f t="shared" si="2"/>
        <v>-0.13339145597210111</v>
      </c>
      <c r="F42" s="10"/>
    </row>
    <row r="43" spans="1:7" s="44" customFormat="1" x14ac:dyDescent="0.2">
      <c r="A43" s="297"/>
      <c r="B43" s="262" t="s">
        <v>534</v>
      </c>
      <c r="C43" s="263">
        <v>9.663636363636364</v>
      </c>
      <c r="D43" s="263">
        <v>8.872727272727273</v>
      </c>
      <c r="E43" s="264">
        <f t="shared" si="2"/>
        <v>-8.1843838193791152E-2</v>
      </c>
      <c r="F43" s="10"/>
    </row>
    <row r="44" spans="1:7" s="44" customFormat="1" x14ac:dyDescent="0.2">
      <c r="A44" s="297"/>
      <c r="B44" s="262" t="s">
        <v>428</v>
      </c>
      <c r="C44" s="263">
        <v>8.045454545454545</v>
      </c>
      <c r="D44" s="263">
        <v>8.3909090909090907</v>
      </c>
      <c r="E44" s="264">
        <f t="shared" si="2"/>
        <v>4.293785310734477E-2</v>
      </c>
      <c r="F44" s="10"/>
    </row>
    <row r="45" spans="1:7" s="44" customFormat="1" x14ac:dyDescent="0.2">
      <c r="A45" s="297"/>
      <c r="B45" s="262" t="s">
        <v>545</v>
      </c>
      <c r="C45" s="263">
        <v>6.5909090909090908</v>
      </c>
      <c r="D45" s="263">
        <v>5.8909090909090907</v>
      </c>
      <c r="E45" s="264">
        <f t="shared" si="2"/>
        <v>-0.10620689655172422</v>
      </c>
      <c r="F45" s="10"/>
    </row>
    <row r="46" spans="1:7" s="44" customFormat="1" x14ac:dyDescent="0.2">
      <c r="A46" s="297"/>
      <c r="B46" s="262" t="s">
        <v>537</v>
      </c>
      <c r="C46" s="263">
        <v>4.0181818181818185</v>
      </c>
      <c r="D46" s="263">
        <v>4.3454545454545457</v>
      </c>
      <c r="E46" s="264">
        <f t="shared" si="2"/>
        <v>8.144796380090491E-2</v>
      </c>
      <c r="F46" s="10"/>
    </row>
    <row r="47" spans="1:7" s="44" customFormat="1" ht="25.5" x14ac:dyDescent="0.2">
      <c r="A47" s="297"/>
      <c r="B47" s="262" t="s">
        <v>542</v>
      </c>
      <c r="C47" s="263">
        <v>3.8</v>
      </c>
      <c r="D47" s="263">
        <v>4.0909090909090908</v>
      </c>
      <c r="E47" s="264">
        <f t="shared" si="2"/>
        <v>7.6555023923444931E-2</v>
      </c>
      <c r="F47" s="10"/>
    </row>
    <row r="48" spans="1:7" s="44" customFormat="1" x14ac:dyDescent="0.2">
      <c r="A48" s="297"/>
      <c r="B48" s="262" t="s">
        <v>540</v>
      </c>
      <c r="C48" s="263">
        <v>4.4090909090909092</v>
      </c>
      <c r="D48" s="263">
        <v>3.9727272727272731</v>
      </c>
      <c r="E48" s="264">
        <f t="shared" si="2"/>
        <v>-9.8969072164948435E-2</v>
      </c>
      <c r="F48" s="10"/>
    </row>
    <row r="49" spans="1:6" s="44" customFormat="1" x14ac:dyDescent="0.2">
      <c r="A49" s="297"/>
      <c r="B49" s="262" t="s">
        <v>535</v>
      </c>
      <c r="C49" s="263">
        <v>3.6363636363636362</v>
      </c>
      <c r="D49" s="263">
        <v>3.7363636363636363</v>
      </c>
      <c r="E49" s="264">
        <f t="shared" si="2"/>
        <v>2.750000000000008E-2</v>
      </c>
      <c r="F49" s="10"/>
    </row>
    <row r="50" spans="1:6" s="44" customFormat="1" x14ac:dyDescent="0.2">
      <c r="A50" s="297"/>
      <c r="B50" s="262" t="s">
        <v>544</v>
      </c>
      <c r="C50" s="263">
        <v>3.3363636363636364</v>
      </c>
      <c r="D50" s="263">
        <v>3.1636363636363636</v>
      </c>
      <c r="E50" s="264">
        <f t="shared" si="2"/>
        <v>-5.1771117166212521E-2</v>
      </c>
      <c r="F50" s="10"/>
    </row>
    <row r="51" spans="1:6" s="44" customFormat="1" x14ac:dyDescent="0.2">
      <c r="A51" s="297"/>
      <c r="B51" s="262" t="s">
        <v>551</v>
      </c>
      <c r="C51" s="263">
        <v>3.2181818181818183</v>
      </c>
      <c r="D51" s="263">
        <v>2.9909090909090907</v>
      </c>
      <c r="E51" s="264">
        <f t="shared" si="2"/>
        <v>-7.0621468926553743E-2</v>
      </c>
      <c r="F51" s="10"/>
    </row>
    <row r="52" spans="1:6" s="44" customFormat="1" x14ac:dyDescent="0.2">
      <c r="A52" s="297"/>
      <c r="B52" s="262" t="s">
        <v>548</v>
      </c>
      <c r="C52" s="263">
        <v>3.2272727272727271</v>
      </c>
      <c r="D52" s="263">
        <v>2.8090909090909091</v>
      </c>
      <c r="E52" s="264">
        <f t="shared" si="2"/>
        <v>-0.12957746478873233</v>
      </c>
      <c r="F52" s="10"/>
    </row>
    <row r="53" spans="1:6" s="44" customFormat="1" x14ac:dyDescent="0.2">
      <c r="A53" s="297"/>
      <c r="B53" s="262" t="s">
        <v>539</v>
      </c>
      <c r="C53" s="263">
        <v>2.1454545454545455</v>
      </c>
      <c r="D53" s="263">
        <v>1.9363636363636365</v>
      </c>
      <c r="E53" s="264">
        <f t="shared" si="2"/>
        <v>-9.745762711864403E-2</v>
      </c>
      <c r="F53" s="10"/>
    </row>
    <row r="54" spans="1:6" s="44" customFormat="1" x14ac:dyDescent="0.2">
      <c r="A54" s="297"/>
      <c r="B54" s="262" t="s">
        <v>543</v>
      </c>
      <c r="C54" s="263">
        <v>2.1181818181818182</v>
      </c>
      <c r="D54" s="263">
        <v>1.7999999999999998</v>
      </c>
      <c r="E54" s="264">
        <f t="shared" si="2"/>
        <v>-0.15021459227467815</v>
      </c>
      <c r="F54" s="10"/>
    </row>
    <row r="55" spans="1:6" s="44" customFormat="1" x14ac:dyDescent="0.2">
      <c r="A55" s="297"/>
      <c r="B55" s="262" t="s">
        <v>547</v>
      </c>
      <c r="C55" s="263">
        <v>1.7454545454545454</v>
      </c>
      <c r="D55" s="263">
        <v>1.7000000000000002</v>
      </c>
      <c r="E55" s="264">
        <f t="shared" si="2"/>
        <v>-2.6041666666666519E-2</v>
      </c>
      <c r="F55" s="10"/>
    </row>
    <row r="56" spans="1:6" s="44" customFormat="1" x14ac:dyDescent="0.2">
      <c r="A56" s="297"/>
      <c r="B56" s="262" t="s">
        <v>536</v>
      </c>
      <c r="C56" s="263">
        <v>1.5636363636363637</v>
      </c>
      <c r="D56" s="263">
        <v>1.4636363636363636</v>
      </c>
      <c r="E56" s="264">
        <f t="shared" si="2"/>
        <v>-6.3953488372093026E-2</v>
      </c>
      <c r="F56" s="10"/>
    </row>
    <row r="57" spans="1:6" s="44" customFormat="1" x14ac:dyDescent="0.2">
      <c r="A57" s="297"/>
      <c r="B57" s="262" t="s">
        <v>538</v>
      </c>
      <c r="C57" s="263">
        <v>1.1636363636363636</v>
      </c>
      <c r="D57" s="263">
        <v>1.009090909090909</v>
      </c>
      <c r="E57" s="264">
        <f t="shared" si="2"/>
        <v>-0.1328125</v>
      </c>
      <c r="F57" s="10"/>
    </row>
    <row r="58" spans="1:6" s="44" customFormat="1" x14ac:dyDescent="0.2">
      <c r="A58" s="297"/>
      <c r="B58" s="262" t="s">
        <v>546</v>
      </c>
      <c r="C58" s="263">
        <v>0.99090909090909096</v>
      </c>
      <c r="D58" s="263">
        <v>0.88181818181818183</v>
      </c>
      <c r="E58" s="264">
        <f t="shared" si="2"/>
        <v>-0.11009174311926606</v>
      </c>
      <c r="F58" s="10"/>
    </row>
    <row r="59" spans="1:6" s="44" customFormat="1" x14ac:dyDescent="0.2">
      <c r="A59" s="297"/>
      <c r="B59" s="262" t="s">
        <v>446</v>
      </c>
      <c r="C59" s="263">
        <v>1.1727272727272726</v>
      </c>
      <c r="D59" s="263">
        <v>0.81818181818181823</v>
      </c>
      <c r="E59" s="264">
        <f t="shared" si="2"/>
        <v>-0.30232558139534871</v>
      </c>
      <c r="F59" s="10"/>
    </row>
    <row r="60" spans="1:6" s="44" customFormat="1" x14ac:dyDescent="0.2">
      <c r="B60" s="262" t="s">
        <v>549</v>
      </c>
      <c r="C60" s="263">
        <v>0.48181818181818181</v>
      </c>
      <c r="D60" s="263">
        <v>0.30909090909090908</v>
      </c>
      <c r="E60" s="264">
        <f t="shared" si="2"/>
        <v>-0.35849056603773588</v>
      </c>
      <c r="F60" s="10"/>
    </row>
    <row r="61" spans="1:6" s="44" customFormat="1" x14ac:dyDescent="0.2">
      <c r="B61" s="262" t="s">
        <v>464</v>
      </c>
      <c r="C61" s="263">
        <v>0.33636363636363636</v>
      </c>
      <c r="D61" s="263">
        <v>0.29090909090909089</v>
      </c>
      <c r="E61" s="264">
        <f t="shared" si="2"/>
        <v>-0.1351351351351352</v>
      </c>
      <c r="F61" s="10"/>
    </row>
    <row r="62" spans="1:6" s="44" customFormat="1" x14ac:dyDescent="0.2">
      <c r="B62" s="262" t="s">
        <v>532</v>
      </c>
      <c r="C62" s="263">
        <v>0.2</v>
      </c>
      <c r="D62" s="263">
        <v>0.11818181818181819</v>
      </c>
      <c r="E62" s="264">
        <f t="shared" si="2"/>
        <v>-0.40909090909090906</v>
      </c>
      <c r="F62" s="10"/>
    </row>
    <row r="63" spans="1:6" s="44" customFormat="1" x14ac:dyDescent="0.2">
      <c r="B63" s="262" t="s">
        <v>447</v>
      </c>
      <c r="C63" s="263">
        <v>0.1</v>
      </c>
      <c r="D63" s="263">
        <v>7.2727272727272724E-2</v>
      </c>
      <c r="E63" s="264">
        <f t="shared" si="2"/>
        <v>-0.27272727272727282</v>
      </c>
      <c r="F63" s="10"/>
    </row>
    <row r="64" spans="1:6" s="44" customFormat="1" x14ac:dyDescent="0.2">
      <c r="B64" s="57"/>
      <c r="C64" s="57"/>
      <c r="D64" s="57"/>
      <c r="E64" s="57"/>
      <c r="F64" s="10"/>
    </row>
    <row r="65" spans="2:7" s="44" customFormat="1" x14ac:dyDescent="0.2">
      <c r="B65" s="45"/>
      <c r="C65" s="45"/>
      <c r="D65" s="45"/>
      <c r="E65" s="45"/>
    </row>
    <row r="66" spans="2:7" s="44" customFormat="1" x14ac:dyDescent="0.2">
      <c r="B66" s="45"/>
      <c r="C66" s="45"/>
      <c r="D66" s="45"/>
      <c r="E66" s="45"/>
      <c r="F66" s="45"/>
    </row>
    <row r="67" spans="2:7" x14ac:dyDescent="0.2">
      <c r="B67" s="265"/>
      <c r="C67" s="265"/>
      <c r="D67" s="265"/>
      <c r="E67" s="265"/>
      <c r="F67" s="265"/>
      <c r="G67" s="265"/>
    </row>
    <row r="68" spans="2:7" x14ac:dyDescent="0.2">
      <c r="B68" s="123"/>
      <c r="C68" s="123"/>
      <c r="D68" s="123"/>
      <c r="E68" s="123"/>
      <c r="F68" s="123"/>
      <c r="G68" s="123"/>
    </row>
    <row r="69" spans="2:7" x14ac:dyDescent="0.2">
      <c r="B69" s="123"/>
      <c r="C69" s="123"/>
      <c r="D69" s="123"/>
      <c r="E69" s="123"/>
      <c r="F69" s="123"/>
      <c r="G69" s="123"/>
    </row>
    <row r="70" spans="2:7" x14ac:dyDescent="0.2">
      <c r="B70" s="123"/>
      <c r="C70" s="123"/>
      <c r="D70" s="123"/>
      <c r="E70" s="123"/>
      <c r="F70" s="123"/>
      <c r="G70" s="123"/>
    </row>
  </sheetData>
  <sortState ref="A9:AF31">
    <sortCondition descending="1" ref="E9:E31"/>
  </sortState>
  <mergeCells count="2">
    <mergeCell ref="B3:G3"/>
    <mergeCell ref="B33:G33"/>
  </mergeCells>
  <conditionalFormatting sqref="A34:A38">
    <cfRule type="expression" dxfId="1" priority="2">
      <formula>$B34="Todos los países"</formula>
    </cfRule>
  </conditionalFormatting>
  <conditionalFormatting sqref="A28:A33">
    <cfRule type="expression" dxfId="0" priority="1">
      <formula>$D28="Todos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0" orientation="landscape" cellComments="atEnd" r:id="rId1"/>
  <headerFooter scaleWithDoc="0" alignWithMargins="0">
    <oddHeader>&amp;L&amp;G&amp;C&amp;K01+022Encuesta de Turismo Receptivo</oddHeader>
    <oddFooter>&amp;CTurismo de Tenerife&amp;R&amp;K01+034&amp;P</oddFooter>
  </headerFooter>
  <drawing r:id="rId2"/>
  <legacyDrawingHF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H110"/>
  <sheetViews>
    <sheetView showGridLines="0" zoomScaleNormal="100" workbookViewId="0"/>
  </sheetViews>
  <sheetFormatPr baseColWidth="10" defaultRowHeight="12.75" x14ac:dyDescent="0.2"/>
  <cols>
    <col min="1" max="1" width="18.28515625" style="268" customWidth="1"/>
    <col min="2" max="2" width="62.28515625" style="266" customWidth="1"/>
    <col min="3" max="6" width="12.140625" style="267" customWidth="1"/>
    <col min="7" max="7" width="16.28515625" style="268" customWidth="1"/>
    <col min="8" max="16384" width="11.42578125" style="268"/>
  </cols>
  <sheetData>
    <row r="1" spans="2:6" ht="93" customHeight="1" x14ac:dyDescent="0.2"/>
    <row r="2" spans="2:6" ht="18" customHeight="1" thickBot="1" x14ac:dyDescent="0.25">
      <c r="B2" s="347" t="s">
        <v>664</v>
      </c>
      <c r="C2" s="347"/>
      <c r="D2" s="347"/>
      <c r="E2" s="347"/>
      <c r="F2" s="347"/>
    </row>
    <row r="3" spans="2:6" s="271" customFormat="1" ht="6" customHeight="1" x14ac:dyDescent="0.2">
      <c r="B3" s="269"/>
      <c r="C3" s="270"/>
      <c r="D3" s="270"/>
      <c r="E3" s="270"/>
      <c r="F3" s="270"/>
    </row>
    <row r="4" spans="2:6" ht="15" customHeight="1" x14ac:dyDescent="0.2">
      <c r="B4" s="272"/>
      <c r="C4" s="348" t="s">
        <v>70</v>
      </c>
      <c r="D4" s="349"/>
      <c r="E4" s="350" t="s">
        <v>552</v>
      </c>
      <c r="F4" s="350"/>
    </row>
    <row r="5" spans="2:6" ht="30" customHeight="1" x14ac:dyDescent="0.2">
      <c r="B5" s="272"/>
      <c r="C5" s="273" t="s">
        <v>633</v>
      </c>
      <c r="D5" s="273" t="s">
        <v>665</v>
      </c>
      <c r="E5" s="274" t="s">
        <v>633</v>
      </c>
      <c r="F5" s="274" t="s">
        <v>665</v>
      </c>
    </row>
    <row r="6" spans="2:6" ht="15" customHeight="1" x14ac:dyDescent="0.2">
      <c r="B6" s="275" t="s">
        <v>553</v>
      </c>
      <c r="C6" s="276">
        <v>48.704345409061418</v>
      </c>
      <c r="D6" s="277">
        <v>0.99490342827791522</v>
      </c>
      <c r="E6" s="276">
        <v>48.704345409061418</v>
      </c>
      <c r="F6" s="277">
        <v>0.99490342827791522</v>
      </c>
    </row>
    <row r="7" spans="2:6" ht="15" customHeight="1" x14ac:dyDescent="0.2">
      <c r="B7" s="275" t="s">
        <v>554</v>
      </c>
      <c r="C7" s="276"/>
      <c r="D7" s="277"/>
      <c r="E7" s="276"/>
      <c r="F7" s="277"/>
    </row>
    <row r="8" spans="2:6" ht="15" customHeight="1" x14ac:dyDescent="0.2">
      <c r="B8" s="278" t="s">
        <v>51</v>
      </c>
      <c r="C8" s="279">
        <v>8.4454545454545453</v>
      </c>
      <c r="D8" s="280">
        <v>-3.9296794208893537E-2</v>
      </c>
      <c r="E8" s="279">
        <v>8.4454545454545453</v>
      </c>
      <c r="F8" s="280">
        <v>-3.9296794208893537E-2</v>
      </c>
    </row>
    <row r="9" spans="2:6" ht="15" customHeight="1" x14ac:dyDescent="0.2">
      <c r="B9" s="278" t="s">
        <v>52</v>
      </c>
      <c r="C9" s="279">
        <v>8.418181818181818</v>
      </c>
      <c r="D9" s="280">
        <v>-5.5102040816326414E-2</v>
      </c>
      <c r="E9" s="279">
        <v>8.418181818181818</v>
      </c>
      <c r="F9" s="280">
        <v>-5.5102040816326414E-2</v>
      </c>
    </row>
    <row r="10" spans="2:6" ht="15" customHeight="1" x14ac:dyDescent="0.2">
      <c r="B10" s="278" t="s">
        <v>53</v>
      </c>
      <c r="C10" s="279">
        <v>23.036363636363635</v>
      </c>
      <c r="D10" s="280">
        <v>-7.5519883254286824E-2</v>
      </c>
      <c r="E10" s="279">
        <v>23.036363636363635</v>
      </c>
      <c r="F10" s="280">
        <v>-7.5519883254286824E-2</v>
      </c>
    </row>
    <row r="11" spans="2:6" ht="15" customHeight="1" x14ac:dyDescent="0.2">
      <c r="B11" s="278" t="s">
        <v>54</v>
      </c>
      <c r="C11" s="279">
        <v>10.881818181818181</v>
      </c>
      <c r="D11" s="280">
        <v>-3.1553398058252524E-2</v>
      </c>
      <c r="E11" s="279">
        <v>10.881818181818181</v>
      </c>
      <c r="F11" s="280">
        <v>-3.1553398058252524E-2</v>
      </c>
    </row>
    <row r="12" spans="2:6" ht="15" customHeight="1" x14ac:dyDescent="0.2">
      <c r="B12" s="278" t="s">
        <v>55</v>
      </c>
      <c r="C12" s="279">
        <v>21.390909090909091</v>
      </c>
      <c r="D12" s="280">
        <v>3.4115138592751837E-3</v>
      </c>
      <c r="E12" s="279">
        <v>21.390909090909091</v>
      </c>
      <c r="F12" s="280">
        <v>3.4115138592751837E-3</v>
      </c>
    </row>
    <row r="13" spans="2:6" ht="15" customHeight="1" x14ac:dyDescent="0.2">
      <c r="B13" s="278" t="s">
        <v>56</v>
      </c>
      <c r="C13" s="279">
        <v>25.945454545454545</v>
      </c>
      <c r="D13" s="280">
        <v>0.11702544031311146</v>
      </c>
      <c r="E13" s="279">
        <v>25.945454545454545</v>
      </c>
      <c r="F13" s="280">
        <v>0.11702544031311146</v>
      </c>
    </row>
    <row r="14" spans="2:6" ht="15" customHeight="1" x14ac:dyDescent="0.2">
      <c r="B14" s="278" t="s">
        <v>57</v>
      </c>
      <c r="C14" s="279">
        <v>1.8818181818181818</v>
      </c>
      <c r="D14" s="280">
        <v>0.17613636363636354</v>
      </c>
      <c r="E14" s="279">
        <v>1.8818181818181818</v>
      </c>
      <c r="F14" s="280">
        <v>0.17613636363636354</v>
      </c>
    </row>
    <row r="15" spans="2:6" ht="15" customHeight="1" x14ac:dyDescent="0.2">
      <c r="B15" s="275" t="s">
        <v>555</v>
      </c>
      <c r="C15" s="281">
        <v>55675.334194272997</v>
      </c>
      <c r="D15" s="282">
        <v>5.0997493870933885E-2</v>
      </c>
      <c r="E15" s="281">
        <v>55675.334194272997</v>
      </c>
      <c r="F15" s="282">
        <v>5.0997493870933885E-2</v>
      </c>
    </row>
    <row r="16" spans="2:6" ht="15" customHeight="1" x14ac:dyDescent="0.2">
      <c r="B16" s="275" t="s">
        <v>556</v>
      </c>
      <c r="C16" s="276">
        <v>62.7</v>
      </c>
      <c r="D16" s="282">
        <v>3.4963985594237856E-2</v>
      </c>
      <c r="E16" s="276">
        <v>62.7</v>
      </c>
      <c r="F16" s="282">
        <v>3.4963985594237856E-2</v>
      </c>
    </row>
    <row r="17" spans="2:6" ht="15" customHeight="1" x14ac:dyDescent="0.2">
      <c r="B17" s="275" t="s">
        <v>557</v>
      </c>
      <c r="C17" s="276">
        <v>9.7369090909091156</v>
      </c>
      <c r="D17" s="277">
        <v>0.32772727272729796</v>
      </c>
      <c r="E17" s="276">
        <v>9.7369090909091156</v>
      </c>
      <c r="F17" s="277">
        <v>0.32772727272729796</v>
      </c>
    </row>
    <row r="18" spans="2:6" ht="15" customHeight="1" x14ac:dyDescent="0.2">
      <c r="B18" s="275" t="s">
        <v>558</v>
      </c>
      <c r="C18" s="283"/>
      <c r="D18" s="284"/>
      <c r="E18" s="283"/>
      <c r="F18" s="284"/>
    </row>
    <row r="19" spans="2:6" ht="15" customHeight="1" x14ac:dyDescent="0.2">
      <c r="B19" s="278" t="s">
        <v>559</v>
      </c>
      <c r="C19" s="279">
        <v>5.9909090909090912</v>
      </c>
      <c r="D19" s="280">
        <v>-3.0882352941176361E-2</v>
      </c>
      <c r="E19" s="279">
        <v>5.9909090909090912</v>
      </c>
      <c r="F19" s="280">
        <v>-3.0882352941176361E-2</v>
      </c>
    </row>
    <row r="20" spans="2:6" ht="15" customHeight="1" x14ac:dyDescent="0.2">
      <c r="B20" s="278" t="s">
        <v>560</v>
      </c>
      <c r="C20" s="279">
        <v>58.763636363636365</v>
      </c>
      <c r="D20" s="280">
        <v>1.9880088355948233E-2</v>
      </c>
      <c r="E20" s="279">
        <v>58.763636363636365</v>
      </c>
      <c r="F20" s="280">
        <v>1.9880088355948233E-2</v>
      </c>
    </row>
    <row r="21" spans="2:6" ht="15" customHeight="1" x14ac:dyDescent="0.2">
      <c r="B21" s="278" t="s">
        <v>561</v>
      </c>
      <c r="C21" s="279">
        <v>14.518181818181819</v>
      </c>
      <c r="D21" s="280">
        <v>1.2682308180088864E-2</v>
      </c>
      <c r="E21" s="279">
        <v>14.518181818181819</v>
      </c>
      <c r="F21" s="280">
        <v>1.2682308180088864E-2</v>
      </c>
    </row>
    <row r="22" spans="2:6" ht="15" customHeight="1" x14ac:dyDescent="0.2">
      <c r="B22" s="278" t="s">
        <v>562</v>
      </c>
      <c r="C22" s="279">
        <v>3.0636363636363635</v>
      </c>
      <c r="D22" s="280">
        <v>-8.1743869209809361E-2</v>
      </c>
      <c r="E22" s="279">
        <v>3.0636363636363635</v>
      </c>
      <c r="F22" s="280">
        <v>-8.1743869209809361E-2</v>
      </c>
    </row>
    <row r="23" spans="2:6" ht="15" customHeight="1" x14ac:dyDescent="0.2">
      <c r="B23" s="278" t="s">
        <v>563</v>
      </c>
      <c r="C23" s="279">
        <v>5.6363636363636367</v>
      </c>
      <c r="D23" s="280">
        <v>-7.1856287425149601E-2</v>
      </c>
      <c r="E23" s="279">
        <v>5.6363636363636367</v>
      </c>
      <c r="F23" s="280">
        <v>-7.1856287425149601E-2</v>
      </c>
    </row>
    <row r="24" spans="2:6" ht="15" customHeight="1" x14ac:dyDescent="0.2">
      <c r="B24" s="278" t="s">
        <v>564</v>
      </c>
      <c r="C24" s="279">
        <v>8.454545454545455</v>
      </c>
      <c r="D24" s="280">
        <v>-2.9227557411273475E-2</v>
      </c>
      <c r="E24" s="279">
        <v>8.454545454545455</v>
      </c>
      <c r="F24" s="280">
        <v>-2.9227557411273475E-2</v>
      </c>
    </row>
    <row r="25" spans="2:6" ht="15" customHeight="1" x14ac:dyDescent="0.2">
      <c r="B25" s="278" t="s">
        <v>565</v>
      </c>
      <c r="C25" s="279">
        <v>1.5636363636363635</v>
      </c>
      <c r="D25" s="280">
        <v>-6.5217391304347894E-2</v>
      </c>
      <c r="E25" s="279">
        <v>1.5636363636363635</v>
      </c>
      <c r="F25" s="280">
        <v>-6.5217391304347894E-2</v>
      </c>
    </row>
    <row r="26" spans="2:6" ht="15" customHeight="1" x14ac:dyDescent="0.2">
      <c r="B26" s="278" t="s">
        <v>566</v>
      </c>
      <c r="C26" s="279">
        <v>0.86363636363636365</v>
      </c>
      <c r="D26" s="280">
        <v>-7.7669902912621436E-2</v>
      </c>
      <c r="E26" s="279">
        <v>0.86363636363636365</v>
      </c>
      <c r="F26" s="280">
        <v>-7.7669902912621436E-2</v>
      </c>
    </row>
    <row r="27" spans="2:6" ht="15" customHeight="1" x14ac:dyDescent="0.2">
      <c r="B27" s="278" t="s">
        <v>57</v>
      </c>
      <c r="C27" s="279">
        <v>1.1454545454545455</v>
      </c>
      <c r="D27" s="280">
        <v>8.0000000000000071E-3</v>
      </c>
      <c r="E27" s="279">
        <v>1.1454545454545455</v>
      </c>
      <c r="F27" s="280">
        <v>8.0000000000000071E-3</v>
      </c>
    </row>
    <row r="28" spans="2:6" ht="15" customHeight="1" x14ac:dyDescent="0.2">
      <c r="B28" s="275" t="s">
        <v>567</v>
      </c>
      <c r="C28" s="276">
        <v>14.2</v>
      </c>
      <c r="D28" s="282">
        <v>-1.4511041009463765E-2</v>
      </c>
      <c r="E28" s="276">
        <v>14.2</v>
      </c>
      <c r="F28" s="282">
        <v>-1.4511041009463765E-2</v>
      </c>
    </row>
    <row r="29" spans="2:6" ht="15" customHeight="1" x14ac:dyDescent="0.2">
      <c r="B29" s="275" t="s">
        <v>568</v>
      </c>
      <c r="C29" s="284"/>
      <c r="D29" s="284"/>
      <c r="E29" s="284"/>
      <c r="F29" s="284"/>
    </row>
    <row r="30" spans="2:6" ht="15" customHeight="1" x14ac:dyDescent="0.2">
      <c r="B30" s="278" t="s">
        <v>569</v>
      </c>
      <c r="C30" s="279">
        <v>51.409090909090907</v>
      </c>
      <c r="D30" s="280">
        <v>-5.8598301981022227E-2</v>
      </c>
      <c r="E30" s="279">
        <v>51.409090909090907</v>
      </c>
      <c r="F30" s="280">
        <v>-5.8598301981022227E-2</v>
      </c>
    </row>
    <row r="31" spans="2:6" ht="15" customHeight="1" x14ac:dyDescent="0.2">
      <c r="B31" s="278" t="s">
        <v>570</v>
      </c>
      <c r="C31" s="279">
        <v>46.881818181818183</v>
      </c>
      <c r="D31" s="280">
        <v>6.2641664949515841E-2</v>
      </c>
      <c r="E31" s="279">
        <v>46.881818181818183</v>
      </c>
      <c r="F31" s="280">
        <v>6.2641664949515841E-2</v>
      </c>
    </row>
    <row r="32" spans="2:6" ht="15" customHeight="1" x14ac:dyDescent="0.2">
      <c r="B32" s="275" t="s">
        <v>571</v>
      </c>
      <c r="C32" s="284"/>
      <c r="D32" s="284"/>
      <c r="E32" s="284"/>
      <c r="F32" s="284"/>
    </row>
    <row r="33" spans="2:6" ht="15" customHeight="1" x14ac:dyDescent="0.2">
      <c r="B33" s="278" t="s">
        <v>184</v>
      </c>
      <c r="C33" s="279">
        <v>12.227272727272727</v>
      </c>
      <c r="D33" s="280">
        <v>-2.2529069767441956E-2</v>
      </c>
      <c r="E33" s="279">
        <v>12.227272727272727</v>
      </c>
      <c r="F33" s="280">
        <v>-2.2529069767441956E-2</v>
      </c>
    </row>
    <row r="34" spans="2:6" ht="15" customHeight="1" x14ac:dyDescent="0.2">
      <c r="B34" s="278" t="s">
        <v>185</v>
      </c>
      <c r="C34" s="279">
        <v>22.900000000000002</v>
      </c>
      <c r="D34" s="280">
        <v>-2.4021697016660126E-2</v>
      </c>
      <c r="E34" s="279">
        <v>22.900000000000002</v>
      </c>
      <c r="F34" s="280">
        <v>-2.4021697016660126E-2</v>
      </c>
    </row>
    <row r="35" spans="2:6" ht="15" customHeight="1" x14ac:dyDescent="0.2">
      <c r="B35" s="278" t="s">
        <v>186</v>
      </c>
      <c r="C35" s="279">
        <v>5.1818181818181817</v>
      </c>
      <c r="D35" s="280">
        <v>-0.11076443057722307</v>
      </c>
      <c r="E35" s="279">
        <v>5.1818181818181817</v>
      </c>
      <c r="F35" s="280">
        <v>-0.11076443057722307</v>
      </c>
    </row>
    <row r="36" spans="2:6" ht="15" customHeight="1" x14ac:dyDescent="0.2">
      <c r="B36" s="278" t="s">
        <v>187</v>
      </c>
      <c r="C36" s="279">
        <v>23</v>
      </c>
      <c r="D36" s="280">
        <v>5.504587155963292E-2</v>
      </c>
      <c r="E36" s="279">
        <v>23</v>
      </c>
      <c r="F36" s="280">
        <v>5.504587155963292E-2</v>
      </c>
    </row>
    <row r="37" spans="2:6" ht="15" customHeight="1" x14ac:dyDescent="0.2">
      <c r="B37" s="278" t="s">
        <v>188</v>
      </c>
      <c r="C37" s="279">
        <v>30.2</v>
      </c>
      <c r="D37" s="280">
        <v>8.4557623245184566E-2</v>
      </c>
      <c r="E37" s="279">
        <v>30.2</v>
      </c>
      <c r="F37" s="280">
        <v>8.4557623245184566E-2</v>
      </c>
    </row>
    <row r="38" spans="2:6" ht="15" customHeight="1" x14ac:dyDescent="0.2">
      <c r="B38" s="278" t="s">
        <v>106</v>
      </c>
      <c r="C38" s="279">
        <v>6.4909090909090903</v>
      </c>
      <c r="D38" s="280">
        <v>-0.24123273113708832</v>
      </c>
      <c r="E38" s="279">
        <v>6.4909090909090903</v>
      </c>
      <c r="F38" s="280">
        <v>-0.24123273113708832</v>
      </c>
    </row>
    <row r="39" spans="2:6" ht="15" customHeight="1" x14ac:dyDescent="0.2">
      <c r="B39" s="275" t="s">
        <v>572</v>
      </c>
      <c r="C39" s="283"/>
      <c r="D39" s="284"/>
      <c r="E39" s="283"/>
      <c r="F39" s="284"/>
    </row>
    <row r="40" spans="2:6" ht="15" customHeight="1" x14ac:dyDescent="0.2">
      <c r="B40" s="278" t="s">
        <v>160</v>
      </c>
      <c r="C40" s="279">
        <v>50.827272727272735</v>
      </c>
      <c r="D40" s="285">
        <v>-1.0092067988668352E-2</v>
      </c>
      <c r="E40" s="279">
        <v>50.827272727272735</v>
      </c>
      <c r="F40" s="285">
        <v>-1.0092067988668352E-2</v>
      </c>
    </row>
    <row r="41" spans="2:6" ht="15" customHeight="1" x14ac:dyDescent="0.2">
      <c r="B41" s="278" t="s">
        <v>163</v>
      </c>
      <c r="C41" s="279">
        <v>8.8090909090909086</v>
      </c>
      <c r="D41" s="285">
        <v>9.4915254237288194E-2</v>
      </c>
      <c r="E41" s="279">
        <v>8.8090909090909086</v>
      </c>
      <c r="F41" s="285">
        <v>9.4915254237288194E-2</v>
      </c>
    </row>
    <row r="42" spans="2:6" ht="15" customHeight="1" x14ac:dyDescent="0.2">
      <c r="B42" s="278" t="s">
        <v>161</v>
      </c>
      <c r="C42" s="279">
        <v>17.645454545454545</v>
      </c>
      <c r="D42" s="285">
        <v>-4.8529411764706043E-2</v>
      </c>
      <c r="E42" s="279">
        <v>17.645454545454545</v>
      </c>
      <c r="F42" s="285">
        <v>-4.8529411764706043E-2</v>
      </c>
    </row>
    <row r="43" spans="2:6" ht="15" customHeight="1" x14ac:dyDescent="0.2">
      <c r="B43" s="278" t="s">
        <v>177</v>
      </c>
      <c r="C43" s="279">
        <v>13.636363636363635</v>
      </c>
      <c r="D43" s="285">
        <v>3.734439834024883E-2</v>
      </c>
      <c r="E43" s="279">
        <v>13.636363636363635</v>
      </c>
      <c r="F43" s="285">
        <v>3.734439834024883E-2</v>
      </c>
    </row>
    <row r="44" spans="2:6" ht="15" customHeight="1" x14ac:dyDescent="0.2">
      <c r="B44" s="278" t="s">
        <v>178</v>
      </c>
      <c r="C44" s="279">
        <v>0.30909090909090908</v>
      </c>
      <c r="D44" s="285">
        <v>-0.43333333333333335</v>
      </c>
      <c r="E44" s="279">
        <v>0.30909090909090908</v>
      </c>
      <c r="F44" s="285">
        <v>-0.43333333333333335</v>
      </c>
    </row>
    <row r="45" spans="2:6" ht="15" customHeight="1" x14ac:dyDescent="0.2">
      <c r="B45" s="278" t="s">
        <v>164</v>
      </c>
      <c r="C45" s="279">
        <v>6.6727272727272728</v>
      </c>
      <c r="D45" s="285">
        <v>2.657342657342654E-2</v>
      </c>
      <c r="E45" s="279">
        <v>6.6727272727272728</v>
      </c>
      <c r="F45" s="285">
        <v>2.657342657342654E-2</v>
      </c>
    </row>
    <row r="46" spans="2:6" ht="15" customHeight="1" x14ac:dyDescent="0.2">
      <c r="B46" s="278" t="s">
        <v>573</v>
      </c>
      <c r="C46" s="279">
        <v>2.7272727272727275E-2</v>
      </c>
      <c r="D46" s="285">
        <v>2.2204460492503131E-16</v>
      </c>
      <c r="E46" s="279">
        <v>2.7272727272727275E-2</v>
      </c>
      <c r="F46" s="285">
        <v>2.2204460492503131E-16</v>
      </c>
    </row>
    <row r="47" spans="2:6" ht="15" customHeight="1" x14ac:dyDescent="0.2">
      <c r="B47" s="278" t="s">
        <v>574</v>
      </c>
      <c r="C47" s="279">
        <v>0.1</v>
      </c>
      <c r="D47" s="285">
        <v>0.37500000000000022</v>
      </c>
      <c r="E47" s="279">
        <v>0.1</v>
      </c>
      <c r="F47" s="285">
        <v>0.37500000000000022</v>
      </c>
    </row>
    <row r="48" spans="2:6" ht="15" customHeight="1" x14ac:dyDescent="0.2">
      <c r="B48" s="278" t="s">
        <v>57</v>
      </c>
      <c r="C48" s="279">
        <v>1.9727272727272729</v>
      </c>
      <c r="D48" s="285">
        <v>0.11282051282051286</v>
      </c>
      <c r="E48" s="279">
        <v>1.9727272727272729</v>
      </c>
      <c r="F48" s="285">
        <v>0.11282051282051286</v>
      </c>
    </row>
    <row r="49" spans="1:8" ht="15" customHeight="1" x14ac:dyDescent="0.2">
      <c r="B49" s="275" t="s">
        <v>575</v>
      </c>
      <c r="C49" s="276">
        <v>84.672727272727272</v>
      </c>
      <c r="D49" s="282">
        <v>3.0152918371741944E-3</v>
      </c>
      <c r="E49" s="276">
        <v>84.672727272727272</v>
      </c>
      <c r="F49" s="282">
        <v>3.0152918371741944E-3</v>
      </c>
    </row>
    <row r="50" spans="1:8" ht="15" customHeight="1" x14ac:dyDescent="0.2">
      <c r="A50" s="20"/>
      <c r="B50" s="278" t="s">
        <v>576</v>
      </c>
      <c r="C50" s="279">
        <v>15.145454545454545</v>
      </c>
      <c r="D50" s="285">
        <v>-9.209809264305191E-2</v>
      </c>
      <c r="E50" s="279">
        <v>15.145454545454545</v>
      </c>
      <c r="F50" s="285">
        <v>-9.209809264305191E-2</v>
      </c>
    </row>
    <row r="51" spans="1:8" ht="15" customHeight="1" x14ac:dyDescent="0.2">
      <c r="A51" s="20"/>
      <c r="B51" s="278" t="s">
        <v>577</v>
      </c>
      <c r="C51" s="279">
        <v>69.527272727272717</v>
      </c>
      <c r="D51" s="285">
        <v>2.643940410683121E-2</v>
      </c>
      <c r="E51" s="279">
        <v>69.527272727272717</v>
      </c>
      <c r="F51" s="285">
        <v>2.643940410683121E-2</v>
      </c>
    </row>
    <row r="52" spans="1:8" ht="15" customHeight="1" x14ac:dyDescent="0.2">
      <c r="B52" s="275" t="s">
        <v>578</v>
      </c>
      <c r="C52" s="283"/>
      <c r="D52" s="283"/>
      <c r="E52" s="283"/>
      <c r="F52" s="283"/>
    </row>
    <row r="53" spans="1:8" ht="15" customHeight="1" x14ac:dyDescent="0.2">
      <c r="B53" s="278" t="s">
        <v>579</v>
      </c>
      <c r="C53" s="286">
        <v>1125.1486422527528</v>
      </c>
      <c r="D53" s="285">
        <v>5.7854971766462482E-2</v>
      </c>
      <c r="E53" s="286">
        <v>1125.1486422527528</v>
      </c>
      <c r="F53" s="285">
        <v>5.7854971766462482E-2</v>
      </c>
    </row>
    <row r="54" spans="1:8" ht="15" customHeight="1" x14ac:dyDescent="0.2">
      <c r="B54" s="278" t="s">
        <v>580</v>
      </c>
      <c r="C54" s="286">
        <v>740.38139475498474</v>
      </c>
      <c r="D54" s="285">
        <v>6.036874797643943E-2</v>
      </c>
      <c r="E54" s="286">
        <v>740.38139475498474</v>
      </c>
      <c r="F54" s="285">
        <v>6.036874797643943E-2</v>
      </c>
    </row>
    <row r="55" spans="1:8" ht="15" customHeight="1" x14ac:dyDescent="0.2">
      <c r="B55" s="278" t="s">
        <v>581</v>
      </c>
      <c r="C55" s="286">
        <v>387.67482844824917</v>
      </c>
      <c r="D55" s="285">
        <v>5.5110229475464179E-2</v>
      </c>
      <c r="E55" s="286">
        <v>387.67482844824917</v>
      </c>
      <c r="F55" s="285">
        <v>5.5110229475464179E-2</v>
      </c>
    </row>
    <row r="56" spans="1:8" ht="15" customHeight="1" x14ac:dyDescent="0.2">
      <c r="B56" s="275" t="s">
        <v>582</v>
      </c>
      <c r="C56" s="283"/>
      <c r="D56" s="284"/>
      <c r="E56" s="283"/>
      <c r="F56" s="284"/>
    </row>
    <row r="57" spans="1:8" ht="15" customHeight="1" x14ac:dyDescent="0.2">
      <c r="B57" s="278" t="s">
        <v>583</v>
      </c>
      <c r="C57" s="279">
        <v>116.05498752962366</v>
      </c>
      <c r="D57" s="285">
        <v>2.8921260303419905E-2</v>
      </c>
      <c r="E57" s="279">
        <v>116.05498752962366</v>
      </c>
      <c r="F57" s="285">
        <v>2.8921260303419905E-2</v>
      </c>
    </row>
    <row r="58" spans="1:8" ht="15" customHeight="1" x14ac:dyDescent="0.2">
      <c r="B58" s="278" t="s">
        <v>584</v>
      </c>
      <c r="C58" s="279">
        <v>76.380484610325709</v>
      </c>
      <c r="D58" s="285">
        <v>3.2007171130422396E-2</v>
      </c>
      <c r="E58" s="279">
        <v>76.380484610325709</v>
      </c>
      <c r="F58" s="285">
        <v>3.2007171130422396E-2</v>
      </c>
    </row>
    <row r="59" spans="1:8" ht="19.5" customHeight="1" x14ac:dyDescent="0.2">
      <c r="B59" s="278" t="s">
        <v>585</v>
      </c>
      <c r="C59" s="279">
        <v>39.805978530376997</v>
      </c>
      <c r="D59" s="285">
        <v>1.9418089374815706E-2</v>
      </c>
      <c r="E59" s="279">
        <v>39.805978530376997</v>
      </c>
      <c r="F59" s="285">
        <v>1.9418089374815706E-2</v>
      </c>
      <c r="H59" s="287"/>
    </row>
    <row r="60" spans="1:8" ht="15" customHeight="1" x14ac:dyDescent="0.2">
      <c r="B60" s="275" t="s">
        <v>586</v>
      </c>
      <c r="C60" s="276">
        <v>56.245454545454542</v>
      </c>
      <c r="D60" s="282">
        <v>5.6892067620284426E-3</v>
      </c>
      <c r="E60" s="276">
        <v>56.245454545454542</v>
      </c>
      <c r="F60" s="282">
        <v>5.6892067620284426E-3</v>
      </c>
    </row>
    <row r="61" spans="1:8" ht="15" customHeight="1" x14ac:dyDescent="0.2">
      <c r="B61" s="278" t="s">
        <v>277</v>
      </c>
      <c r="C61" s="288">
        <v>28.381818181818179</v>
      </c>
      <c r="D61" s="285">
        <v>-1.3274336283185861E-2</v>
      </c>
      <c r="E61" s="288">
        <v>28.381818181818179</v>
      </c>
      <c r="F61" s="285">
        <v>-1.3274336283185861E-2</v>
      </c>
    </row>
    <row r="62" spans="1:8" ht="15" customHeight="1" x14ac:dyDescent="0.2">
      <c r="B62" s="278" t="s">
        <v>280</v>
      </c>
      <c r="C62" s="288">
        <v>11.236363636363636</v>
      </c>
      <c r="D62" s="285">
        <v>3.0000000000000027E-2</v>
      </c>
      <c r="E62" s="288">
        <v>11.236363636363636</v>
      </c>
      <c r="F62" s="285">
        <v>3.0000000000000027E-2</v>
      </c>
    </row>
    <row r="63" spans="1:8" ht="15" customHeight="1" x14ac:dyDescent="0.2">
      <c r="B63" s="278" t="s">
        <v>279</v>
      </c>
      <c r="C63" s="288">
        <v>12.327272727272726</v>
      </c>
      <c r="D63" s="285">
        <v>7.3634204275534243E-2</v>
      </c>
      <c r="E63" s="288">
        <v>12.327272727272726</v>
      </c>
      <c r="F63" s="285">
        <v>7.3634204275534243E-2</v>
      </c>
    </row>
    <row r="64" spans="1:8" ht="15" customHeight="1" x14ac:dyDescent="0.2">
      <c r="B64" s="278" t="s">
        <v>278</v>
      </c>
      <c r="C64" s="288">
        <v>15.618181818181817</v>
      </c>
      <c r="D64" s="285">
        <v>-2.6628895184136137E-2</v>
      </c>
      <c r="E64" s="288">
        <v>15.618181818181817</v>
      </c>
      <c r="F64" s="285">
        <v>-2.6628895184136137E-2</v>
      </c>
    </row>
    <row r="65" spans="2:6" ht="15" customHeight="1" x14ac:dyDescent="0.2">
      <c r="B65" s="278" t="s">
        <v>281</v>
      </c>
      <c r="C65" s="288">
        <v>6.2727272727272725</v>
      </c>
      <c r="D65" s="285">
        <v>3.7593984962405846E-2</v>
      </c>
      <c r="E65" s="288">
        <v>6.2727272727272725</v>
      </c>
      <c r="F65" s="285">
        <v>3.7593984962405846E-2</v>
      </c>
    </row>
    <row r="66" spans="2:6" ht="15" customHeight="1" x14ac:dyDescent="0.2">
      <c r="B66" s="278" t="s">
        <v>282</v>
      </c>
      <c r="C66" s="288">
        <v>5.2363636363636363</v>
      </c>
      <c r="D66" s="285">
        <v>-7.544141252006431E-2</v>
      </c>
      <c r="E66" s="288">
        <v>5.2363636363636363</v>
      </c>
      <c r="F66" s="285">
        <v>-7.544141252006431E-2</v>
      </c>
    </row>
    <row r="67" spans="2:6" ht="15" customHeight="1" x14ac:dyDescent="0.2">
      <c r="B67" s="278" t="s">
        <v>285</v>
      </c>
      <c r="C67" s="288">
        <v>2.7272727272727271</v>
      </c>
      <c r="D67" s="285">
        <v>0.27659574468085113</v>
      </c>
      <c r="E67" s="288">
        <v>2.7272727272727271</v>
      </c>
      <c r="F67" s="285">
        <v>0.27659574468085113</v>
      </c>
    </row>
    <row r="68" spans="2:6" ht="15" customHeight="1" x14ac:dyDescent="0.2">
      <c r="B68" s="278" t="s">
        <v>289</v>
      </c>
      <c r="C68" s="288">
        <v>1.8272727272727274</v>
      </c>
      <c r="D68" s="285">
        <v>-0.14468085106382966</v>
      </c>
      <c r="E68" s="288">
        <v>1.8272727272727274</v>
      </c>
      <c r="F68" s="285">
        <v>-0.14468085106382966</v>
      </c>
    </row>
    <row r="69" spans="2:6" ht="15" customHeight="1" x14ac:dyDescent="0.2">
      <c r="B69" s="278" t="s">
        <v>284</v>
      </c>
      <c r="C69" s="288">
        <v>4.7727272727272734</v>
      </c>
      <c r="D69" s="285">
        <v>0</v>
      </c>
      <c r="E69" s="288">
        <v>4.7727272727272734</v>
      </c>
      <c r="F69" s="285">
        <v>0</v>
      </c>
    </row>
    <row r="70" spans="2:6" ht="15" customHeight="1" x14ac:dyDescent="0.2">
      <c r="B70" s="278" t="s">
        <v>290</v>
      </c>
      <c r="C70" s="288">
        <v>1.8090909090909091</v>
      </c>
      <c r="D70" s="285">
        <v>-1.9704433497536922E-2</v>
      </c>
      <c r="E70" s="288">
        <v>1.8090909090909091</v>
      </c>
      <c r="F70" s="285">
        <v>-1.9704433497536922E-2</v>
      </c>
    </row>
    <row r="71" spans="2:6" ht="15" customHeight="1" x14ac:dyDescent="0.2">
      <c r="B71" s="278" t="s">
        <v>287</v>
      </c>
      <c r="C71" s="288">
        <v>2.1818181818181821</v>
      </c>
      <c r="D71" s="285">
        <v>0.12676056338028197</v>
      </c>
      <c r="E71" s="288">
        <v>2.1818181818181821</v>
      </c>
      <c r="F71" s="285">
        <v>0.12676056338028197</v>
      </c>
    </row>
    <row r="72" spans="2:6" ht="15" customHeight="1" x14ac:dyDescent="0.2">
      <c r="B72" s="278" t="s">
        <v>286</v>
      </c>
      <c r="C72" s="288">
        <v>2.0636363636363635</v>
      </c>
      <c r="D72" s="285">
        <v>-0.13358778625954204</v>
      </c>
      <c r="E72" s="288">
        <v>2.0636363636363635</v>
      </c>
      <c r="F72" s="285">
        <v>-0.13358778625954204</v>
      </c>
    </row>
    <row r="73" spans="2:6" ht="15" customHeight="1" x14ac:dyDescent="0.2">
      <c r="B73" s="278" t="s">
        <v>283</v>
      </c>
      <c r="C73" s="288">
        <v>3.9818181818181815</v>
      </c>
      <c r="D73" s="285">
        <v>0.15263157894736823</v>
      </c>
      <c r="E73" s="288">
        <v>3.9818181818181815</v>
      </c>
      <c r="F73" s="285">
        <v>0.15263157894736823</v>
      </c>
    </row>
    <row r="74" spans="2:6" ht="15" customHeight="1" x14ac:dyDescent="0.2">
      <c r="B74" s="278" t="s">
        <v>288</v>
      </c>
      <c r="C74" s="288">
        <v>1.8545454545454545</v>
      </c>
      <c r="D74" s="285">
        <v>9.9009900990099098E-3</v>
      </c>
      <c r="E74" s="288">
        <v>1.8545454545454545</v>
      </c>
      <c r="F74" s="285">
        <v>9.9009900990099098E-3</v>
      </c>
    </row>
    <row r="75" spans="2:6" ht="15" customHeight="1" x14ac:dyDescent="0.2">
      <c r="B75" s="278" t="s">
        <v>291</v>
      </c>
      <c r="C75" s="288">
        <v>1.4636363636363636</v>
      </c>
      <c r="D75" s="285">
        <v>4.5454545454545414E-2</v>
      </c>
      <c r="E75" s="288">
        <v>1.4636363636363636</v>
      </c>
      <c r="F75" s="285">
        <v>4.5454545454545414E-2</v>
      </c>
    </row>
    <row r="76" spans="2:6" ht="15" customHeight="1" x14ac:dyDescent="0.2">
      <c r="B76" s="278" t="s">
        <v>292</v>
      </c>
      <c r="C76" s="288">
        <v>1.0999999999999999</v>
      </c>
      <c r="D76" s="285">
        <v>-0.20394736842105277</v>
      </c>
      <c r="E76" s="288">
        <v>1.0999999999999999</v>
      </c>
      <c r="F76" s="285">
        <v>-0.20394736842105277</v>
      </c>
    </row>
    <row r="77" spans="2:6" ht="15" customHeight="1" x14ac:dyDescent="0.2">
      <c r="B77" s="278" t="s">
        <v>293</v>
      </c>
      <c r="C77" s="288">
        <v>0.4363636363636364</v>
      </c>
      <c r="D77" s="285">
        <v>0.54838709677419373</v>
      </c>
      <c r="E77" s="288">
        <v>0.4363636363636364</v>
      </c>
      <c r="F77" s="285">
        <v>0.54838709677419373</v>
      </c>
    </row>
    <row r="78" spans="2:6" ht="15" customHeight="1" x14ac:dyDescent="0.2">
      <c r="B78" s="278" t="s">
        <v>294</v>
      </c>
      <c r="C78" s="288">
        <v>1.0909090909090911</v>
      </c>
      <c r="D78" s="285">
        <v>4.347826086956541E-2</v>
      </c>
      <c r="E78" s="288">
        <v>1.0909090909090911</v>
      </c>
      <c r="F78" s="285">
        <v>4.347826086956541E-2</v>
      </c>
    </row>
    <row r="79" spans="2:6" ht="15" customHeight="1" x14ac:dyDescent="0.2">
      <c r="B79" s="275" t="s">
        <v>587</v>
      </c>
      <c r="C79" s="276">
        <v>56.881818181818176</v>
      </c>
      <c r="D79" s="282">
        <v>3.8504732873414493E-3</v>
      </c>
      <c r="E79" s="276">
        <v>56.881818181818176</v>
      </c>
      <c r="F79" s="282">
        <v>3.8504732873414493E-3</v>
      </c>
    </row>
    <row r="80" spans="2:6" ht="15" customHeight="1" x14ac:dyDescent="0.2">
      <c r="B80" s="278" t="s">
        <v>341</v>
      </c>
      <c r="C80" s="288">
        <v>37.943262411347519</v>
      </c>
      <c r="D80" s="285">
        <v>-3.672261849119729E-3</v>
      </c>
      <c r="E80" s="288">
        <v>37.943262411347519</v>
      </c>
      <c r="F80" s="285">
        <v>-3.672261849119729E-3</v>
      </c>
    </row>
    <row r="81" spans="2:8" ht="15" customHeight="1" x14ac:dyDescent="0.2">
      <c r="B81" s="278" t="s">
        <v>344</v>
      </c>
      <c r="C81" s="288">
        <v>22.784810126582279</v>
      </c>
      <c r="D81" s="285">
        <v>1.1520774768040809E-2</v>
      </c>
      <c r="E81" s="288">
        <v>22.784810126582279</v>
      </c>
      <c r="F81" s="285">
        <v>1.1520774768040809E-2</v>
      </c>
    </row>
    <row r="82" spans="2:8" ht="15" customHeight="1" x14ac:dyDescent="0.2">
      <c r="B82" s="278" t="s">
        <v>343</v>
      </c>
      <c r="C82" s="288">
        <v>23.524978466838931</v>
      </c>
      <c r="D82" s="285">
        <v>-6.49096468928263E-2</v>
      </c>
      <c r="E82" s="288">
        <v>23.524978466838931</v>
      </c>
      <c r="F82" s="285">
        <v>-6.49096468928263E-2</v>
      </c>
    </row>
    <row r="83" spans="2:8" ht="15" customHeight="1" x14ac:dyDescent="0.2">
      <c r="B83" s="278" t="s">
        <v>342</v>
      </c>
      <c r="C83" s="288">
        <v>28.068717096148514</v>
      </c>
      <c r="D83" s="285">
        <v>-2.1514610121744049E-2</v>
      </c>
      <c r="E83" s="288">
        <v>28.068717096148514</v>
      </c>
      <c r="F83" s="285">
        <v>-2.1514610121744049E-2</v>
      </c>
    </row>
    <row r="84" spans="2:8" ht="15" customHeight="1" x14ac:dyDescent="0.2">
      <c r="B84" s="278" t="s">
        <v>345</v>
      </c>
      <c r="C84" s="288">
        <v>19.245868711768466</v>
      </c>
      <c r="D84" s="285">
        <v>-2.6050490434500029E-2</v>
      </c>
      <c r="E84" s="288">
        <v>19.245868711768466</v>
      </c>
      <c r="F84" s="285">
        <v>-2.6050490434500029E-2</v>
      </c>
    </row>
    <row r="85" spans="2:8" ht="15" customHeight="1" x14ac:dyDescent="0.2">
      <c r="B85" s="278" t="s">
        <v>348</v>
      </c>
      <c r="C85" s="288">
        <v>15.727272727272728</v>
      </c>
      <c r="D85" s="285">
        <v>-5.1753881541114488E-3</v>
      </c>
      <c r="E85" s="288">
        <v>15.727272727272728</v>
      </c>
      <c r="F85" s="285">
        <v>-5.1753881541114488E-3</v>
      </c>
    </row>
    <row r="86" spans="2:8" ht="15" customHeight="1" x14ac:dyDescent="0.2">
      <c r="B86" s="278" t="s">
        <v>349</v>
      </c>
      <c r="C86" s="288">
        <v>15.679854479308778</v>
      </c>
      <c r="D86" s="285">
        <v>4.9194950712190266E-3</v>
      </c>
      <c r="E86" s="288">
        <v>15.679854479308778</v>
      </c>
      <c r="F86" s="285">
        <v>4.9194950712190266E-3</v>
      </c>
    </row>
    <row r="87" spans="2:8" ht="15" customHeight="1" x14ac:dyDescent="0.2">
      <c r="B87" s="278" t="s">
        <v>346</v>
      </c>
      <c r="C87" s="288">
        <v>17.781818181818181</v>
      </c>
      <c r="D87" s="285">
        <v>-3.6453201970443327E-2</v>
      </c>
      <c r="E87" s="288">
        <v>17.781818181818181</v>
      </c>
      <c r="F87" s="285">
        <v>-3.6453201970443327E-2</v>
      </c>
    </row>
    <row r="88" spans="2:8" ht="15" customHeight="1" x14ac:dyDescent="0.2">
      <c r="B88" s="278" t="s">
        <v>347</v>
      </c>
      <c r="C88" s="288">
        <v>17.602552415679124</v>
      </c>
      <c r="D88" s="285">
        <v>-2.6624987135001721E-2</v>
      </c>
      <c r="E88" s="288">
        <v>17.602552415679124</v>
      </c>
      <c r="F88" s="285">
        <v>-2.6624987135001721E-2</v>
      </c>
    </row>
    <row r="89" spans="2:8" ht="15" customHeight="1" x14ac:dyDescent="0.2">
      <c r="B89" s="278" t="s">
        <v>352</v>
      </c>
      <c r="C89" s="288">
        <v>8.0363636363636353</v>
      </c>
      <c r="D89" s="285">
        <v>2.5522041763341052E-2</v>
      </c>
      <c r="E89" s="288">
        <v>8.0363636363636353</v>
      </c>
      <c r="F89" s="285">
        <v>2.5522041763341052E-2</v>
      </c>
    </row>
    <row r="90" spans="2:8" ht="15" customHeight="1" x14ac:dyDescent="0.2">
      <c r="B90" s="278" t="s">
        <v>351</v>
      </c>
      <c r="C90" s="288">
        <v>11.337394308573506</v>
      </c>
      <c r="D90" s="285">
        <v>5.1433389544687902E-2</v>
      </c>
      <c r="E90" s="288">
        <v>11.337394308573506</v>
      </c>
      <c r="F90" s="285">
        <v>5.1433389544687902E-2</v>
      </c>
    </row>
    <row r="91" spans="2:8" ht="15" customHeight="1" x14ac:dyDescent="0.2">
      <c r="B91" s="278" t="s">
        <v>353</v>
      </c>
      <c r="C91" s="288">
        <v>9.3207238337728473</v>
      </c>
      <c r="D91" s="285">
        <v>4.9129989764585602E-2</v>
      </c>
      <c r="E91" s="288">
        <v>9.3207238337728473</v>
      </c>
      <c r="F91" s="285">
        <v>4.9129989764585602E-2</v>
      </c>
    </row>
    <row r="92" spans="2:8" ht="15" customHeight="1" x14ac:dyDescent="0.2">
      <c r="B92" s="278" t="s">
        <v>350</v>
      </c>
      <c r="C92" s="288">
        <v>10.148899241801407</v>
      </c>
      <c r="D92" s="285">
        <v>-9.5761722063448795E-3</v>
      </c>
      <c r="E92" s="288">
        <v>10.148899241801407</v>
      </c>
      <c r="F92" s="285">
        <v>-9.5761722063448795E-3</v>
      </c>
    </row>
    <row r="93" spans="2:8" ht="15" customHeight="1" x14ac:dyDescent="0.2">
      <c r="B93" s="278" t="s">
        <v>354</v>
      </c>
      <c r="C93" s="288">
        <v>2.7818181818181817</v>
      </c>
      <c r="D93" s="285">
        <v>0.33624454148471594</v>
      </c>
      <c r="E93" s="288">
        <v>2.7818181818181817</v>
      </c>
      <c r="F93" s="285">
        <v>0.33624454148471594</v>
      </c>
    </row>
    <row r="94" spans="2:8" ht="15" customHeight="1" x14ac:dyDescent="0.2">
      <c r="B94" s="278" t="s">
        <v>355</v>
      </c>
      <c r="C94" s="288" t="s">
        <v>634</v>
      </c>
      <c r="D94" s="285" t="s">
        <v>634</v>
      </c>
      <c r="E94" s="288" t="s">
        <v>634</v>
      </c>
      <c r="F94" s="285" t="s">
        <v>634</v>
      </c>
    </row>
    <row r="95" spans="2:8" ht="15" customHeight="1" x14ac:dyDescent="0.2">
      <c r="B95" s="275" t="s">
        <v>588</v>
      </c>
      <c r="C95" s="283"/>
      <c r="D95" s="284"/>
      <c r="E95" s="283"/>
      <c r="F95" s="284"/>
      <c r="H95" s="287"/>
    </row>
    <row r="96" spans="2:8" ht="15" customHeight="1" x14ac:dyDescent="0.2">
      <c r="B96" s="278" t="s">
        <v>150</v>
      </c>
      <c r="C96" s="279">
        <v>15.981818181818182</v>
      </c>
      <c r="D96" s="285">
        <v>3.7168141592920367E-2</v>
      </c>
      <c r="E96" s="279">
        <v>15.981818181818182</v>
      </c>
      <c r="F96" s="285">
        <v>3.7168141592920367E-2</v>
      </c>
      <c r="H96" s="122"/>
    </row>
    <row r="97" spans="2:8" ht="15" customHeight="1" x14ac:dyDescent="0.2">
      <c r="B97" s="278" t="s">
        <v>148</v>
      </c>
      <c r="C97" s="279">
        <v>30.581818181818182</v>
      </c>
      <c r="D97" s="285">
        <v>9.300930093009363E-3</v>
      </c>
      <c r="E97" s="279">
        <v>30.581818181818182</v>
      </c>
      <c r="F97" s="285">
        <v>9.300930093009363E-3</v>
      </c>
      <c r="H97" s="122"/>
    </row>
    <row r="98" spans="2:8" ht="15" customHeight="1" x14ac:dyDescent="0.2">
      <c r="B98" s="278" t="s">
        <v>147</v>
      </c>
      <c r="C98" s="279">
        <v>19.209090909090911</v>
      </c>
      <c r="D98" s="285">
        <v>9.47418285172974E-4</v>
      </c>
      <c r="E98" s="279">
        <v>19.209090909090911</v>
      </c>
      <c r="F98" s="285">
        <v>9.47418285172974E-4</v>
      </c>
      <c r="H98" s="122"/>
    </row>
    <row r="99" spans="2:8" ht="15" customHeight="1" x14ac:dyDescent="0.2">
      <c r="B99" s="278" t="s">
        <v>151</v>
      </c>
      <c r="C99" s="279">
        <v>5.5181818181818176</v>
      </c>
      <c r="D99" s="285">
        <v>-2.5682182985553914E-2</v>
      </c>
      <c r="E99" s="279">
        <v>5.5181818181818176</v>
      </c>
      <c r="F99" s="285">
        <v>-2.5682182985553914E-2</v>
      </c>
      <c r="H99" s="122"/>
    </row>
    <row r="100" spans="2:8" ht="15" customHeight="1" x14ac:dyDescent="0.2">
      <c r="B100" s="278" t="s">
        <v>152</v>
      </c>
      <c r="C100" s="279">
        <v>7.3181818181818183</v>
      </c>
      <c r="D100" s="285">
        <v>-1.2406947890818421E-3</v>
      </c>
      <c r="E100" s="279">
        <v>7.3181818181818183</v>
      </c>
      <c r="F100" s="285">
        <v>-1.2406947890818421E-3</v>
      </c>
      <c r="H100" s="122"/>
    </row>
    <row r="101" spans="2:8" ht="15" customHeight="1" x14ac:dyDescent="0.2">
      <c r="B101" s="278" t="s">
        <v>149</v>
      </c>
      <c r="C101" s="279">
        <v>1.5181818181818181</v>
      </c>
      <c r="D101" s="285">
        <v>-8.7431693989071024E-2</v>
      </c>
      <c r="E101" s="279">
        <v>1.5181818181818181</v>
      </c>
      <c r="F101" s="285">
        <v>-8.7431693989071024E-2</v>
      </c>
      <c r="H101" s="122"/>
    </row>
    <row r="102" spans="2:8" ht="15" customHeight="1" x14ac:dyDescent="0.2">
      <c r="B102" s="278" t="s">
        <v>145</v>
      </c>
      <c r="C102" s="279">
        <v>8.8181818181818183</v>
      </c>
      <c r="D102" s="285">
        <v>-6.147540983606592E-3</v>
      </c>
      <c r="E102" s="279">
        <v>8.8181818181818183</v>
      </c>
      <c r="F102" s="285">
        <v>-6.147540983606592E-3</v>
      </c>
      <c r="H102" s="122"/>
    </row>
    <row r="103" spans="2:8" ht="15" customHeight="1" x14ac:dyDescent="0.2">
      <c r="B103" s="278" t="s">
        <v>153</v>
      </c>
      <c r="C103" s="279">
        <v>2.1272727272727274</v>
      </c>
      <c r="D103" s="285">
        <v>-4.4897959183673342E-2</v>
      </c>
      <c r="E103" s="279">
        <v>2.1272727272727274</v>
      </c>
      <c r="F103" s="285">
        <v>-4.4897959183673342E-2</v>
      </c>
      <c r="H103" s="122"/>
    </row>
    <row r="104" spans="2:8" ht="15" customHeight="1" x14ac:dyDescent="0.2">
      <c r="B104" s="278" t="s">
        <v>146</v>
      </c>
      <c r="C104" s="279">
        <v>0.90909090909090906</v>
      </c>
      <c r="D104" s="285">
        <v>-0.18032786885245911</v>
      </c>
      <c r="E104" s="279">
        <v>0.90909090909090906</v>
      </c>
      <c r="F104" s="285">
        <v>-0.18032786885245911</v>
      </c>
      <c r="H104" s="122"/>
    </row>
    <row r="105" spans="2:8" ht="15" customHeight="1" x14ac:dyDescent="0.2">
      <c r="B105" s="278" t="s">
        <v>143</v>
      </c>
      <c r="C105" s="279">
        <v>4.709090909090909</v>
      </c>
      <c r="D105" s="285">
        <v>-7.9928952042628842E-2</v>
      </c>
      <c r="E105" s="279">
        <v>4.709090909090909</v>
      </c>
      <c r="F105" s="285">
        <v>-7.9928952042628842E-2</v>
      </c>
      <c r="H105" s="122"/>
    </row>
    <row r="106" spans="2:8" ht="15" customHeight="1" x14ac:dyDescent="0.2">
      <c r="B106" s="278" t="s">
        <v>144</v>
      </c>
      <c r="C106" s="279">
        <v>1.4545454545454546</v>
      </c>
      <c r="D106" s="285">
        <v>-6.9767441860465129E-2</v>
      </c>
      <c r="E106" s="279">
        <v>1.4545454545454546</v>
      </c>
      <c r="F106" s="285">
        <v>-6.9767441860465129E-2</v>
      </c>
      <c r="H106" s="122"/>
    </row>
    <row r="107" spans="2:8" ht="15" customHeight="1" x14ac:dyDescent="0.2">
      <c r="B107" s="278" t="s">
        <v>142</v>
      </c>
      <c r="C107" s="279">
        <v>1.8545454545454545</v>
      </c>
      <c r="D107" s="285">
        <v>0.19298245614035081</v>
      </c>
      <c r="E107" s="279">
        <v>1.8545454545454545</v>
      </c>
      <c r="F107" s="285">
        <v>0.19298245614035081</v>
      </c>
      <c r="H107" s="122"/>
    </row>
    <row r="108" spans="2:8" ht="15" customHeight="1" x14ac:dyDescent="0.2">
      <c r="B108" s="275" t="s">
        <v>589</v>
      </c>
      <c r="C108" s="283">
        <v>8.5925367508481418</v>
      </c>
      <c r="D108" s="283">
        <v>9.0930249241626626E-2</v>
      </c>
      <c r="E108" s="283">
        <v>8.5925367508481418</v>
      </c>
      <c r="F108" s="283">
        <v>9.0930249241626626E-2</v>
      </c>
      <c r="H108" s="287"/>
    </row>
    <row r="109" spans="2:8" ht="6" customHeight="1" x14ac:dyDescent="0.2">
      <c r="B109" s="278"/>
      <c r="C109" s="279"/>
      <c r="D109" s="285"/>
      <c r="E109" s="279"/>
      <c r="F109" s="285"/>
      <c r="H109" s="122"/>
    </row>
    <row r="110" spans="2:8" x14ac:dyDescent="0.2">
      <c r="B110" s="351" t="s">
        <v>550</v>
      </c>
      <c r="C110" s="351"/>
      <c r="D110" s="351"/>
      <c r="E110" s="351"/>
      <c r="F110" s="351"/>
    </row>
  </sheetData>
  <mergeCells count="4">
    <mergeCell ref="B2:F2"/>
    <mergeCell ref="C4:D4"/>
    <mergeCell ref="E4:F4"/>
    <mergeCell ref="B110:F110"/>
  </mergeCells>
  <pageMargins left="0.39370078740157483" right="0.39370078740157483" top="0.98425196850393704" bottom="0" header="0.31496062992125984" footer="0.31496062992125984"/>
  <pageSetup paperSize="9" scale="85" fitToHeight="2" orientation="portrait" r:id="rId1"/>
  <headerFooter>
    <oddHeader>&amp;L&amp;G</oddHeader>
  </headerFooter>
  <rowBreaks count="1" manualBreakCount="1">
    <brk id="59" min="1" max="5"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X49"/>
  <sheetViews>
    <sheetView showGridLines="0" zoomScaleNormal="100" workbookViewId="0"/>
  </sheetViews>
  <sheetFormatPr baseColWidth="10" defaultColWidth="9.42578125" defaultRowHeight="12.75" x14ac:dyDescent="0.2"/>
  <cols>
    <col min="1" max="1" width="16.28515625" customWidth="1"/>
    <col min="2" max="2" width="18.140625" customWidth="1"/>
    <col min="3" max="3" width="8.7109375" customWidth="1"/>
    <col min="4" max="12" width="7.7109375" customWidth="1"/>
    <col min="13" max="15" width="11.7109375" customWidth="1"/>
    <col min="16" max="19" width="7.7109375" customWidth="1"/>
    <col min="20" max="20" width="10.85546875" bestFit="1" customWidth="1"/>
  </cols>
  <sheetData>
    <row r="1" spans="1:24" x14ac:dyDescent="0.2">
      <c r="A1" s="10" t="s">
        <v>79</v>
      </c>
    </row>
    <row r="2" spans="1:24" ht="77.25" customHeight="1" x14ac:dyDescent="0.2"/>
    <row r="3" spans="1:24" ht="21.75" customHeight="1" thickBot="1" x14ac:dyDescent="0.25">
      <c r="B3" s="308" t="str">
        <f>CONCATENATE("Renta media familiar según mercados (euros)")</f>
        <v>Renta media familiar según mercados (euros)</v>
      </c>
      <c r="C3" s="308"/>
      <c r="D3" s="308"/>
      <c r="E3" s="308"/>
      <c r="F3" s="308"/>
      <c r="G3" s="308"/>
      <c r="H3" s="308"/>
      <c r="I3" s="308"/>
      <c r="J3" s="308"/>
      <c r="K3" s="308"/>
      <c r="L3" s="308"/>
      <c r="M3" s="123"/>
      <c r="N3" s="123"/>
      <c r="O3" s="123"/>
      <c r="P3" s="123"/>
      <c r="Q3" s="123"/>
      <c r="R3" s="123"/>
      <c r="S3" s="123"/>
      <c r="T3" s="44"/>
      <c r="U3" s="44"/>
    </row>
    <row r="4" spans="1:24" s="11" customFormat="1" ht="6" customHeight="1" x14ac:dyDescent="0.2">
      <c r="B4" s="12"/>
      <c r="C4" s="12"/>
      <c r="D4" s="13"/>
      <c r="E4" s="13"/>
      <c r="F4" s="13"/>
      <c r="G4" s="13"/>
      <c r="H4" s="13"/>
      <c r="I4" s="13"/>
      <c r="J4" s="14"/>
      <c r="K4" s="14"/>
      <c r="L4" s="14"/>
      <c r="M4" s="57"/>
      <c r="N4" s="10"/>
      <c r="O4" s="10"/>
      <c r="P4" s="10"/>
      <c r="Q4" s="10"/>
      <c r="R4" s="10"/>
      <c r="S4" s="10"/>
      <c r="T4" s="10"/>
      <c r="U4" s="10"/>
      <c r="V4" s="10"/>
      <c r="W4"/>
      <c r="X4"/>
    </row>
    <row r="5" spans="1:24" ht="39.75" customHeight="1" x14ac:dyDescent="0.2">
      <c r="B5" s="15"/>
      <c r="C5" s="16">
        <v>2010</v>
      </c>
      <c r="D5" s="16">
        <v>2011</v>
      </c>
      <c r="E5" s="16">
        <v>2012</v>
      </c>
      <c r="F5" s="16">
        <v>2013</v>
      </c>
      <c r="G5" s="16">
        <v>2014</v>
      </c>
      <c r="H5" s="17">
        <v>2015</v>
      </c>
      <c r="I5" s="18" t="s">
        <v>157</v>
      </c>
      <c r="J5" s="18" t="s">
        <v>387</v>
      </c>
      <c r="K5" s="18" t="s">
        <v>214</v>
      </c>
      <c r="L5" s="18" t="s">
        <v>593</v>
      </c>
      <c r="M5" s="10"/>
      <c r="N5" s="10"/>
      <c r="O5" s="10"/>
      <c r="P5" s="10"/>
      <c r="Q5" s="10">
        <v>2014</v>
      </c>
      <c r="R5" s="10">
        <v>2015</v>
      </c>
      <c r="S5" s="10" t="s">
        <v>593</v>
      </c>
      <c r="T5" s="10"/>
      <c r="U5" s="10"/>
      <c r="V5" s="10"/>
    </row>
    <row r="6" spans="1:24" ht="15" customHeight="1" x14ac:dyDescent="0.2">
      <c r="B6" s="22" t="s">
        <v>62</v>
      </c>
      <c r="C6" s="46">
        <v>77866.071428571406</v>
      </c>
      <c r="D6" s="46">
        <v>76966.321243523314</v>
      </c>
      <c r="E6" s="46">
        <v>78653.061224489808</v>
      </c>
      <c r="F6" s="46">
        <v>79819.838056680062</v>
      </c>
      <c r="G6" s="46">
        <v>74305.164319248754</v>
      </c>
      <c r="H6" s="46">
        <v>75799.450549450557</v>
      </c>
      <c r="I6" s="24">
        <f t="shared" ref="I6:I21" si="0">E6/D6-1</f>
        <v>2.1915299493522777E-2</v>
      </c>
      <c r="J6" s="24">
        <f t="shared" ref="J6:J21" si="1">F6/E6-1</f>
        <v>1.4834474514095142E-2</v>
      </c>
      <c r="K6" s="24">
        <f t="shared" ref="K6:K21" si="2">G6/F6-1</f>
        <v>-6.9089011850855142E-2</v>
      </c>
      <c r="L6" s="24">
        <f t="shared" ref="L6:L21" si="3">H6/G6-1</f>
        <v>2.0110126178870535E-2</v>
      </c>
      <c r="M6" s="10"/>
      <c r="N6" s="10"/>
      <c r="O6" s="10"/>
      <c r="P6" s="10" t="s">
        <v>62</v>
      </c>
      <c r="Q6" s="10">
        <v>74305.164319248754</v>
      </c>
      <c r="R6" s="10">
        <v>75799.450549450557</v>
      </c>
      <c r="S6" s="10">
        <f t="shared" ref="S6:S21" si="4">R6/Q6-1</f>
        <v>2.0110126178870535E-2</v>
      </c>
      <c r="T6" s="10"/>
      <c r="U6" s="10"/>
      <c r="V6" s="10"/>
    </row>
    <row r="7" spans="1:24" ht="15" customHeight="1" x14ac:dyDescent="0.2">
      <c r="B7" s="22" t="s">
        <v>63</v>
      </c>
      <c r="C7" s="46">
        <v>74875.000000000015</v>
      </c>
      <c r="D7" s="46">
        <v>70918.918918918935</v>
      </c>
      <c r="E7" s="46">
        <v>72010.92896174865</v>
      </c>
      <c r="F7" s="46">
        <v>75525.423728813592</v>
      </c>
      <c r="G7" s="46">
        <v>73277.397260273996</v>
      </c>
      <c r="H7" s="46">
        <v>74615.819209039517</v>
      </c>
      <c r="I7" s="24">
        <f t="shared" si="0"/>
        <v>1.5398007463681251E-2</v>
      </c>
      <c r="J7" s="24">
        <f t="shared" si="1"/>
        <v>4.8805019151076268E-2</v>
      </c>
      <c r="K7" s="24">
        <f t="shared" si="2"/>
        <v>-2.9765161948796304E-2</v>
      </c>
      <c r="L7" s="24">
        <f t="shared" si="3"/>
        <v>1.8265140395360646E-2</v>
      </c>
      <c r="M7" s="10"/>
      <c r="N7" s="10"/>
      <c r="O7" s="10"/>
      <c r="P7" s="10" t="s">
        <v>63</v>
      </c>
      <c r="Q7" s="10">
        <v>73277.397260273996</v>
      </c>
      <c r="R7" s="10">
        <v>74615.819209039517</v>
      </c>
      <c r="S7" s="10">
        <f t="shared" si="4"/>
        <v>1.8265140395360646E-2</v>
      </c>
      <c r="T7" s="10"/>
      <c r="U7" s="10"/>
      <c r="V7" s="10"/>
    </row>
    <row r="8" spans="1:24" ht="15" customHeight="1" x14ac:dyDescent="0.2">
      <c r="B8" s="22" t="s">
        <v>72</v>
      </c>
      <c r="C8" s="46">
        <v>57427.419354838705</v>
      </c>
      <c r="D8" s="46">
        <v>60436.17021276593</v>
      </c>
      <c r="E8" s="46">
        <v>63437.086092715217</v>
      </c>
      <c r="F8" s="46">
        <v>67259.615384615332</v>
      </c>
      <c r="G8" s="46">
        <v>65413.793103448275</v>
      </c>
      <c r="H8" s="46">
        <v>71386.503067484678</v>
      </c>
      <c r="I8" s="24">
        <f t="shared" si="0"/>
        <v>4.9654302537446515E-2</v>
      </c>
      <c r="J8" s="24">
        <f t="shared" si="1"/>
        <v>6.0257012535433585E-2</v>
      </c>
      <c r="K8" s="24">
        <f t="shared" si="2"/>
        <v>-2.7443247639939106E-2</v>
      </c>
      <c r="L8" s="24">
        <f t="shared" si="3"/>
        <v>9.1306583530340379E-2</v>
      </c>
      <c r="M8" s="10"/>
      <c r="N8" s="10"/>
      <c r="O8" s="10"/>
      <c r="P8" s="10" t="s">
        <v>72</v>
      </c>
      <c r="Q8" s="10">
        <v>65413.793103448275</v>
      </c>
      <c r="R8" s="10">
        <v>71386.503067484678</v>
      </c>
      <c r="S8" s="10">
        <f t="shared" si="4"/>
        <v>9.1306583530340379E-2</v>
      </c>
      <c r="T8" s="10"/>
      <c r="U8" s="10"/>
      <c r="V8" s="10"/>
    </row>
    <row r="9" spans="1:24" ht="15" customHeight="1" x14ac:dyDescent="0.2">
      <c r="B9" s="22" t="s">
        <v>66</v>
      </c>
      <c r="C9" s="46">
        <v>53679.428061831168</v>
      </c>
      <c r="D9" s="46">
        <v>51716.863449087577</v>
      </c>
      <c r="E9" s="46">
        <v>56035.883194278838</v>
      </c>
      <c r="F9" s="46">
        <v>56731.518901358664</v>
      </c>
      <c r="G9" s="46">
        <v>58382.337339055863</v>
      </c>
      <c r="H9" s="46">
        <v>65061.383447880893</v>
      </c>
      <c r="I9" s="24">
        <f t="shared" si="0"/>
        <v>8.3512793645018624E-2</v>
      </c>
      <c r="J9" s="24">
        <f t="shared" si="1"/>
        <v>1.2414111591103616E-2</v>
      </c>
      <c r="K9" s="24">
        <f t="shared" si="2"/>
        <v>2.90987879342266E-2</v>
      </c>
      <c r="L9" s="24">
        <f t="shared" si="3"/>
        <v>0.11440182790278541</v>
      </c>
      <c r="M9" s="10"/>
      <c r="N9" s="10"/>
      <c r="O9" s="10"/>
      <c r="P9" s="10" t="s">
        <v>66</v>
      </c>
      <c r="Q9" s="10">
        <v>58382.337339055863</v>
      </c>
      <c r="R9" s="10">
        <v>65061.383447880893</v>
      </c>
      <c r="S9" s="10">
        <f t="shared" si="4"/>
        <v>0.11440182790278541</v>
      </c>
      <c r="T9" s="10"/>
      <c r="U9" s="10"/>
      <c r="V9" s="10"/>
    </row>
    <row r="10" spans="1:24" ht="15" customHeight="1" x14ac:dyDescent="0.2">
      <c r="B10" s="22" t="s">
        <v>64</v>
      </c>
      <c r="C10" s="46">
        <v>56730.337078651697</v>
      </c>
      <c r="D10" s="46">
        <v>60510.204081632663</v>
      </c>
      <c r="E10" s="46">
        <v>61391.666666666693</v>
      </c>
      <c r="F10" s="46">
        <v>60747.916666666642</v>
      </c>
      <c r="G10" s="46">
        <v>61905.882352941182</v>
      </c>
      <c r="H10" s="46">
        <v>60900.473933649242</v>
      </c>
      <c r="I10" s="24">
        <f t="shared" si="0"/>
        <v>1.4567172568859199E-2</v>
      </c>
      <c r="J10" s="24">
        <f t="shared" si="1"/>
        <v>-1.0485950861952809E-2</v>
      </c>
      <c r="K10" s="24">
        <f t="shared" si="2"/>
        <v>1.9061817257511438E-2</v>
      </c>
      <c r="L10" s="24">
        <f t="shared" si="3"/>
        <v>-1.6240918973739027E-2</v>
      </c>
      <c r="M10" s="10"/>
      <c r="N10" s="10"/>
      <c r="O10" s="10"/>
      <c r="P10" s="10" t="s">
        <v>64</v>
      </c>
      <c r="Q10" s="10">
        <v>61905.882352941182</v>
      </c>
      <c r="R10" s="10">
        <v>60900.473933649242</v>
      </c>
      <c r="S10" s="10">
        <f t="shared" si="4"/>
        <v>-1.6240918973739027E-2</v>
      </c>
      <c r="T10" s="10"/>
      <c r="U10" s="10"/>
      <c r="V10" s="10"/>
    </row>
    <row r="11" spans="1:24" ht="15" customHeight="1" x14ac:dyDescent="0.2">
      <c r="B11" s="22" t="s">
        <v>61</v>
      </c>
      <c r="C11" s="46">
        <v>57737.903225806454</v>
      </c>
      <c r="D11" s="46">
        <v>59809.440559440562</v>
      </c>
      <c r="E11" s="46">
        <v>59705.27859237534</v>
      </c>
      <c r="F11" s="46">
        <v>60454.907161803727</v>
      </c>
      <c r="G11" s="46">
        <v>60618.852459016394</v>
      </c>
      <c r="H11" s="46">
        <v>58256.211180124228</v>
      </c>
      <c r="I11" s="24">
        <f t="shared" si="0"/>
        <v>-1.7415639753677326E-3</v>
      </c>
      <c r="J11" s="24">
        <f t="shared" si="1"/>
        <v>1.2555482314156929E-2</v>
      </c>
      <c r="K11" s="24">
        <f t="shared" si="2"/>
        <v>2.7118608713412318E-3</v>
      </c>
      <c r="L11" s="24">
        <f t="shared" si="3"/>
        <v>-3.8975354746108359E-2</v>
      </c>
      <c r="M11" s="10"/>
      <c r="N11" s="10"/>
      <c r="O11" s="10"/>
      <c r="P11" s="10" t="s">
        <v>61</v>
      </c>
      <c r="Q11" s="10">
        <v>60618.852459016394</v>
      </c>
      <c r="R11" s="10">
        <v>58256.211180124228</v>
      </c>
      <c r="S11" s="10">
        <f t="shared" si="4"/>
        <v>-3.8975354746108359E-2</v>
      </c>
      <c r="T11" s="10"/>
      <c r="U11" s="10"/>
      <c r="V11" s="10"/>
    </row>
    <row r="12" spans="1:24" ht="15" customHeight="1" x14ac:dyDescent="0.2">
      <c r="B12" s="22" t="s">
        <v>67</v>
      </c>
      <c r="C12" s="46">
        <v>54753.164556962074</v>
      </c>
      <c r="D12" s="46">
        <v>61041.095890410972</v>
      </c>
      <c r="E12" s="46">
        <v>59260.377358490579</v>
      </c>
      <c r="F12" s="46">
        <v>57394.366197183183</v>
      </c>
      <c r="G12" s="46">
        <v>57914.682539682544</v>
      </c>
      <c r="H12" s="46">
        <v>57743.98625429556</v>
      </c>
      <c r="I12" s="24">
        <f t="shared" si="0"/>
        <v>-2.9172453507672502E-2</v>
      </c>
      <c r="J12" s="24">
        <f t="shared" si="1"/>
        <v>-3.148834422735991E-2</v>
      </c>
      <c r="K12" s="24">
        <f t="shared" si="2"/>
        <v>9.0656344337312067E-3</v>
      </c>
      <c r="L12" s="24">
        <f t="shared" si="3"/>
        <v>-2.9473749643714742E-3</v>
      </c>
      <c r="M12" s="10"/>
      <c r="N12" s="10"/>
      <c r="O12" s="10"/>
      <c r="P12" s="10" t="s">
        <v>67</v>
      </c>
      <c r="Q12" s="10">
        <v>57914.682539682544</v>
      </c>
      <c r="R12" s="10">
        <v>57743.98625429556</v>
      </c>
      <c r="S12" s="10">
        <f t="shared" si="4"/>
        <v>-2.9473749643714742E-3</v>
      </c>
      <c r="T12" s="10"/>
      <c r="U12" s="10"/>
      <c r="V12" s="10"/>
    </row>
    <row r="13" spans="1:24" ht="15" customHeight="1" x14ac:dyDescent="0.2">
      <c r="B13" s="22" t="s">
        <v>68</v>
      </c>
      <c r="C13" s="46">
        <v>54639.999999999985</v>
      </c>
      <c r="D13" s="46">
        <v>54679.054054054061</v>
      </c>
      <c r="E13" s="46">
        <v>61424.460431654661</v>
      </c>
      <c r="F13" s="46">
        <v>56518.518518518496</v>
      </c>
      <c r="G13" s="46">
        <v>53518.115942029013</v>
      </c>
      <c r="H13" s="46">
        <v>56934.108527131808</v>
      </c>
      <c r="I13" s="24">
        <f t="shared" si="0"/>
        <v>0.12336362605930051</v>
      </c>
      <c r="J13" s="24">
        <f t="shared" si="1"/>
        <v>-7.9869515802989843E-2</v>
      </c>
      <c r="K13" s="24">
        <f t="shared" si="2"/>
        <v>-5.3087070488346044E-2</v>
      </c>
      <c r="L13" s="24">
        <f t="shared" si="3"/>
        <v>6.3828715285923154E-2</v>
      </c>
      <c r="M13" s="10"/>
      <c r="N13" s="10"/>
      <c r="O13" s="10"/>
      <c r="P13" s="10" t="s">
        <v>68</v>
      </c>
      <c r="Q13" s="10">
        <v>53518.115942029013</v>
      </c>
      <c r="R13" s="10">
        <v>56934.108527131808</v>
      </c>
      <c r="S13" s="10">
        <f t="shared" si="4"/>
        <v>6.3828715285923154E-2</v>
      </c>
      <c r="T13" s="10"/>
      <c r="U13" s="10"/>
      <c r="V13" s="10"/>
    </row>
    <row r="14" spans="1:24" ht="15" customHeight="1" x14ac:dyDescent="0.2">
      <c r="B14" s="22" t="s">
        <v>70</v>
      </c>
      <c r="C14" s="46">
        <v>49441.105216228316</v>
      </c>
      <c r="D14" s="46">
        <v>50054.8566103923</v>
      </c>
      <c r="E14" s="46">
        <v>51676.159754896507</v>
      </c>
      <c r="F14" s="46">
        <v>52706.647194719357</v>
      </c>
      <c r="G14" s="46">
        <v>52973.803000438093</v>
      </c>
      <c r="H14" s="46">
        <v>55675.334194272997</v>
      </c>
      <c r="I14" s="24">
        <f t="shared" si="0"/>
        <v>3.2390526200560377E-2</v>
      </c>
      <c r="J14" s="24">
        <f t="shared" si="1"/>
        <v>1.994125424006965E-2</v>
      </c>
      <c r="K14" s="24">
        <f t="shared" si="2"/>
        <v>5.0687307946519766E-3</v>
      </c>
      <c r="L14" s="24">
        <f t="shared" si="3"/>
        <v>5.0997493870933885E-2</v>
      </c>
      <c r="M14" s="10"/>
      <c r="N14" s="10"/>
      <c r="O14" s="10"/>
      <c r="P14" s="10" t="s">
        <v>70</v>
      </c>
      <c r="Q14" s="10">
        <v>52973.803000438093</v>
      </c>
      <c r="R14" s="10">
        <v>55675.334194272997</v>
      </c>
      <c r="S14" s="10">
        <f t="shared" si="4"/>
        <v>5.0997493870933885E-2</v>
      </c>
      <c r="T14" s="10"/>
      <c r="U14" s="10"/>
      <c r="V14" s="10"/>
    </row>
    <row r="15" spans="1:24" ht="15" customHeight="1" x14ac:dyDescent="0.2">
      <c r="B15" s="22" t="s">
        <v>69</v>
      </c>
      <c r="C15" s="46">
        <v>53049.18032786886</v>
      </c>
      <c r="D15" s="46">
        <v>54237.523105360444</v>
      </c>
      <c r="E15" s="46">
        <v>54469.863013698625</v>
      </c>
      <c r="F15" s="46">
        <v>57193.744164332384</v>
      </c>
      <c r="G15" s="46">
        <v>53868.169991326926</v>
      </c>
      <c r="H15" s="46">
        <v>55089.517625231965</v>
      </c>
      <c r="I15" s="24">
        <f t="shared" si="0"/>
        <v>4.2837485016939958E-3</v>
      </c>
      <c r="J15" s="24">
        <f t="shared" si="1"/>
        <v>5.0007123204050208E-2</v>
      </c>
      <c r="K15" s="24">
        <f t="shared" si="2"/>
        <v>-5.8145767891156552E-2</v>
      </c>
      <c r="L15" s="24">
        <f t="shared" si="3"/>
        <v>2.2672900046570854E-2</v>
      </c>
      <c r="M15" s="10"/>
      <c r="N15" s="10"/>
      <c r="O15" s="10"/>
      <c r="P15" s="10" t="s">
        <v>69</v>
      </c>
      <c r="Q15" s="10">
        <v>53868.169991326926</v>
      </c>
      <c r="R15" s="10">
        <v>55089.517625231965</v>
      </c>
      <c r="S15" s="10">
        <f t="shared" si="4"/>
        <v>2.2672900046570854E-2</v>
      </c>
      <c r="T15" s="10"/>
      <c r="U15" s="10"/>
      <c r="V15" s="10"/>
    </row>
    <row r="16" spans="1:24" ht="15" customHeight="1" x14ac:dyDescent="0.2">
      <c r="B16" s="22" t="s">
        <v>65</v>
      </c>
      <c r="C16" s="46">
        <v>43602.803738317751</v>
      </c>
      <c r="D16" s="46">
        <v>50676.595744680839</v>
      </c>
      <c r="E16" s="46">
        <v>53934.262948207128</v>
      </c>
      <c r="F16" s="46">
        <v>49793.248945147679</v>
      </c>
      <c r="G16" s="46">
        <v>54996.168582375474</v>
      </c>
      <c r="H16" s="46">
        <v>53137.065637065614</v>
      </c>
      <c r="I16" s="24">
        <f t="shared" si="0"/>
        <v>6.4283465683825591E-2</v>
      </c>
      <c r="J16" s="24">
        <f t="shared" si="1"/>
        <v>-7.6778911524869597E-2</v>
      </c>
      <c r="K16" s="24">
        <f t="shared" si="2"/>
        <v>0.10449046301355702</v>
      </c>
      <c r="L16" s="24">
        <f t="shared" si="3"/>
        <v>-3.3804226607626719E-2</v>
      </c>
      <c r="M16" s="10"/>
      <c r="N16" s="10"/>
      <c r="O16" s="10"/>
      <c r="P16" s="10" t="s">
        <v>65</v>
      </c>
      <c r="Q16" s="10">
        <v>54996.168582375474</v>
      </c>
      <c r="R16" s="10">
        <v>53137.065637065614</v>
      </c>
      <c r="S16" s="10">
        <f t="shared" si="4"/>
        <v>-3.3804226607626719E-2</v>
      </c>
      <c r="T16" s="10"/>
      <c r="U16" s="10"/>
      <c r="V16" s="10"/>
    </row>
    <row r="17" spans="2:22" ht="15" customHeight="1" x14ac:dyDescent="0.2">
      <c r="B17" s="22" t="s">
        <v>73</v>
      </c>
      <c r="C17" s="46">
        <v>42519.230769230759</v>
      </c>
      <c r="D17" s="46">
        <v>47770.096463022492</v>
      </c>
      <c r="E17" s="46">
        <v>51415.064102564094</v>
      </c>
      <c r="F17" s="46">
        <v>50746.40287769783</v>
      </c>
      <c r="G17" s="46">
        <v>50848.837209302299</v>
      </c>
      <c r="H17" s="46">
        <v>49947.860962566898</v>
      </c>
      <c r="I17" s="24">
        <f t="shared" si="0"/>
        <v>7.6302287611310859E-2</v>
      </c>
      <c r="J17" s="24">
        <f t="shared" si="1"/>
        <v>-1.3005161746611926E-2</v>
      </c>
      <c r="K17" s="24">
        <f t="shared" si="2"/>
        <v>2.0185535485410799E-3</v>
      </c>
      <c r="L17" s="24">
        <f t="shared" si="3"/>
        <v>-1.7718718778697573E-2</v>
      </c>
      <c r="M17" s="10"/>
      <c r="N17" s="10"/>
      <c r="O17" s="10"/>
      <c r="P17" s="10" t="s">
        <v>73</v>
      </c>
      <c r="Q17" s="10">
        <v>50848.837209302299</v>
      </c>
      <c r="R17" s="10">
        <v>49947.860962566898</v>
      </c>
      <c r="S17" s="10">
        <f t="shared" si="4"/>
        <v>-1.7718718778697573E-2</v>
      </c>
      <c r="T17" s="10"/>
      <c r="U17" s="10"/>
      <c r="V17" s="10"/>
    </row>
    <row r="18" spans="2:22" ht="15" customHeight="1" x14ac:dyDescent="0.2">
      <c r="B18" s="22" t="s">
        <v>74</v>
      </c>
      <c r="C18" s="46">
        <v>40828.096947935352</v>
      </c>
      <c r="D18" s="46">
        <v>39157.000585823123</v>
      </c>
      <c r="E18" s="46">
        <v>37521.948286229766</v>
      </c>
      <c r="F18" s="46">
        <v>38174.257425742508</v>
      </c>
      <c r="G18" s="46">
        <v>38265.283842794728</v>
      </c>
      <c r="H18" s="46">
        <v>37163.892908827795</v>
      </c>
      <c r="I18" s="24">
        <f t="shared" si="0"/>
        <v>-4.1756321350755687E-2</v>
      </c>
      <c r="J18" s="24">
        <f t="shared" si="1"/>
        <v>1.7384735316426259E-2</v>
      </c>
      <c r="K18" s="24">
        <f t="shared" si="2"/>
        <v>2.3844973862108265E-3</v>
      </c>
      <c r="L18" s="24">
        <f t="shared" si="3"/>
        <v>-2.8783033166349337E-2</v>
      </c>
      <c r="M18" s="10"/>
      <c r="N18" s="10"/>
      <c r="O18" s="10"/>
      <c r="P18" s="10" t="s">
        <v>74</v>
      </c>
      <c r="Q18" s="10">
        <v>38265.283842794728</v>
      </c>
      <c r="R18" s="10">
        <v>37163.892908827795</v>
      </c>
      <c r="S18" s="10">
        <f t="shared" si="4"/>
        <v>-2.8783033166349337E-2</v>
      </c>
      <c r="T18" s="10"/>
      <c r="U18" s="10"/>
      <c r="V18" s="10"/>
    </row>
    <row r="19" spans="2:22" ht="15" customHeight="1" x14ac:dyDescent="0.2">
      <c r="B19" s="22" t="s">
        <v>75</v>
      </c>
      <c r="C19" s="46">
        <v>40671.539122957787</v>
      </c>
      <c r="D19" s="46">
        <v>38678.850446428551</v>
      </c>
      <c r="E19" s="46">
        <v>37630.283729009891</v>
      </c>
      <c r="F19" s="46">
        <v>37938.545688545702</v>
      </c>
      <c r="G19" s="46">
        <v>38126.05932203382</v>
      </c>
      <c r="H19" s="46">
        <v>37040.4829545455</v>
      </c>
      <c r="I19" s="24">
        <f t="shared" si="0"/>
        <v>-2.7109562598582326E-2</v>
      </c>
      <c r="J19" s="24">
        <f t="shared" si="1"/>
        <v>8.1918584976856668E-3</v>
      </c>
      <c r="K19" s="24">
        <f t="shared" si="2"/>
        <v>4.9425625069421386E-3</v>
      </c>
      <c r="L19" s="24">
        <f t="shared" si="3"/>
        <v>-2.8473343083242342E-2</v>
      </c>
      <c r="M19" s="10"/>
      <c r="N19" s="10"/>
      <c r="O19" s="10"/>
      <c r="P19" s="10" t="s">
        <v>75</v>
      </c>
      <c r="Q19" s="10">
        <v>38126.05932203382</v>
      </c>
      <c r="R19" s="10">
        <v>37040.4829545455</v>
      </c>
      <c r="S19" s="10">
        <f t="shared" si="4"/>
        <v>-2.8473343083242342E-2</v>
      </c>
      <c r="T19" s="10"/>
      <c r="U19" s="10"/>
      <c r="V19" s="10"/>
    </row>
    <row r="20" spans="2:22" ht="15" customHeight="1" x14ac:dyDescent="0.2">
      <c r="B20" s="22" t="s">
        <v>71</v>
      </c>
      <c r="C20" s="46">
        <v>33255.102040816317</v>
      </c>
      <c r="D20" s="46">
        <v>39116.591928251109</v>
      </c>
      <c r="E20" s="46">
        <v>38684.89583333335</v>
      </c>
      <c r="F20" s="46">
        <v>41298.913043478278</v>
      </c>
      <c r="G20" s="46">
        <v>39491.596638655465</v>
      </c>
      <c r="H20" s="46">
        <v>36271.739130434777</v>
      </c>
      <c r="I20" s="24">
        <f t="shared" si="0"/>
        <v>-1.1036137701096016E-2</v>
      </c>
      <c r="J20" s="24">
        <f t="shared" si="1"/>
        <v>6.7572036936765612E-2</v>
      </c>
      <c r="K20" s="24">
        <f t="shared" si="2"/>
        <v>-4.3761839516699208E-2</v>
      </c>
      <c r="L20" s="24">
        <f t="shared" si="3"/>
        <v>-8.1532725498087433E-2</v>
      </c>
      <c r="M20" s="10"/>
      <c r="N20" s="10"/>
      <c r="O20" s="10"/>
      <c r="P20" s="10" t="s">
        <v>71</v>
      </c>
      <c r="Q20" s="10">
        <v>39491.596638655465</v>
      </c>
      <c r="R20" s="10">
        <v>36271.739130434777</v>
      </c>
      <c r="S20" s="10">
        <f t="shared" si="4"/>
        <v>-8.1532725498087433E-2</v>
      </c>
      <c r="T20" s="10"/>
      <c r="U20" s="10"/>
      <c r="V20" s="10"/>
    </row>
    <row r="21" spans="2:22" ht="15" customHeight="1" x14ac:dyDescent="0.2">
      <c r="B21" s="22" t="s">
        <v>76</v>
      </c>
      <c r="C21" s="46">
        <v>35476.923076923078</v>
      </c>
      <c r="D21" s="46">
        <v>32004.545454545452</v>
      </c>
      <c r="E21" s="46">
        <v>30593.309859154931</v>
      </c>
      <c r="F21" s="46">
        <v>32524.000000000004</v>
      </c>
      <c r="G21" s="46">
        <v>30544.927536231906</v>
      </c>
      <c r="H21" s="46">
        <v>34015.873015873018</v>
      </c>
      <c r="I21" s="24">
        <f t="shared" si="0"/>
        <v>-4.4094848883101112E-2</v>
      </c>
      <c r="J21" s="24">
        <f t="shared" si="1"/>
        <v>6.3108246532773249E-2</v>
      </c>
      <c r="K21" s="24">
        <f t="shared" si="2"/>
        <v>-6.0849602255814039E-2</v>
      </c>
      <c r="L21" s="24">
        <f t="shared" si="3"/>
        <v>0.11363410423953146</v>
      </c>
      <c r="M21" s="10"/>
      <c r="N21" s="10"/>
      <c r="O21" s="10"/>
      <c r="P21" s="10" t="s">
        <v>76</v>
      </c>
      <c r="Q21" s="10">
        <v>30544.927536231906</v>
      </c>
      <c r="R21" s="10">
        <v>34015.873015873018</v>
      </c>
      <c r="S21" s="10">
        <f t="shared" si="4"/>
        <v>0.11363410423953146</v>
      </c>
      <c r="T21" s="10"/>
      <c r="U21" s="10"/>
      <c r="V21" s="10"/>
    </row>
    <row r="22" spans="2:22" ht="6" customHeight="1" x14ac:dyDescent="0.2">
      <c r="B22" s="34"/>
      <c r="C22" s="34"/>
      <c r="D22" s="47"/>
      <c r="E22" s="47"/>
      <c r="F22" s="47"/>
      <c r="G22" s="47"/>
      <c r="H22" s="47"/>
      <c r="I22" s="47"/>
      <c r="J22" s="36"/>
      <c r="K22" s="36"/>
      <c r="L22" s="36"/>
      <c r="M22" s="10"/>
      <c r="N22" s="10"/>
      <c r="O22" s="10"/>
      <c r="P22" s="10"/>
      <c r="Q22" s="10"/>
      <c r="R22" s="10"/>
      <c r="S22" s="10"/>
      <c r="T22" s="10"/>
      <c r="U22" s="10"/>
      <c r="V22" s="10"/>
    </row>
    <row r="23" spans="2:22" ht="21" customHeight="1" x14ac:dyDescent="0.2">
      <c r="B23" s="309" t="s">
        <v>89</v>
      </c>
      <c r="C23" s="309"/>
      <c r="D23" s="309"/>
      <c r="E23" s="309"/>
      <c r="F23" s="309"/>
      <c r="G23" s="309"/>
      <c r="H23" s="309"/>
      <c r="I23" s="309"/>
      <c r="J23" s="309"/>
      <c r="K23" s="309"/>
      <c r="L23" s="309"/>
      <c r="M23" s="292"/>
      <c r="N23" s="10"/>
      <c r="O23" s="10"/>
      <c r="P23" s="10"/>
      <c r="Q23" s="10"/>
      <c r="R23" s="10"/>
      <c r="S23" s="10"/>
      <c r="T23" s="10"/>
      <c r="U23" s="10"/>
      <c r="V23" s="10"/>
    </row>
    <row r="24" spans="2:22" ht="22.5" customHeight="1" x14ac:dyDescent="0.2">
      <c r="B24" s="49"/>
      <c r="C24" s="49"/>
      <c r="D24" s="49"/>
      <c r="E24" s="49"/>
      <c r="F24" s="49"/>
      <c r="G24" s="49"/>
      <c r="H24" s="49"/>
      <c r="I24" s="49"/>
      <c r="J24" s="49"/>
      <c r="K24" s="49"/>
      <c r="L24" s="49"/>
      <c r="M24" s="48"/>
      <c r="N24" s="44"/>
      <c r="O24" s="10"/>
      <c r="P24" s="10"/>
      <c r="Q24" s="10"/>
      <c r="R24" s="10"/>
      <c r="S24" s="10"/>
      <c r="T24" s="10"/>
      <c r="U24" s="44"/>
    </row>
    <row r="25" spans="2:22" x14ac:dyDescent="0.2">
      <c r="B25" s="49"/>
      <c r="C25" s="49"/>
      <c r="D25" s="49"/>
      <c r="E25" s="49"/>
      <c r="F25" s="49"/>
      <c r="G25" s="49"/>
      <c r="H25" s="49"/>
      <c r="I25" s="49"/>
      <c r="J25" s="49"/>
      <c r="K25" s="49"/>
      <c r="L25" s="49"/>
    </row>
    <row r="26" spans="2:22" ht="21.75" thickBot="1" x14ac:dyDescent="0.4">
      <c r="B26" s="50" t="str">
        <f>CONCATENATE("Renta media familiar según mercados (euros)")</f>
        <v>Renta media familiar según mercados (euros)</v>
      </c>
      <c r="C26" s="51"/>
      <c r="D26" s="51"/>
      <c r="E26" s="51"/>
      <c r="F26" s="51"/>
      <c r="G26" s="51"/>
      <c r="H26" s="52"/>
      <c r="I26" s="52"/>
      <c r="J26" s="52"/>
      <c r="K26" s="52"/>
      <c r="L26" s="52"/>
    </row>
    <row r="27" spans="2:22" ht="6" customHeight="1" x14ac:dyDescent="0.2">
      <c r="B27" s="12"/>
      <c r="C27" s="13"/>
      <c r="D27" s="13"/>
      <c r="E27" s="13"/>
      <c r="F27" s="14"/>
      <c r="G27" s="14"/>
      <c r="H27" s="52"/>
      <c r="I27" s="52"/>
      <c r="J27" s="52"/>
      <c r="K27" s="52"/>
      <c r="L27" s="52"/>
    </row>
    <row r="28" spans="2:22" ht="35.25" customHeight="1" x14ac:dyDescent="0.2">
      <c r="B28" s="15"/>
      <c r="C28" s="19">
        <v>2007</v>
      </c>
      <c r="D28" s="19">
        <v>2008</v>
      </c>
      <c r="E28" s="19">
        <v>2009</v>
      </c>
      <c r="F28" s="18" t="str">
        <f>CONCATENATE("var. ","08","/","07")</f>
        <v>var. 08/07</v>
      </c>
      <c r="G28" s="18" t="str">
        <f>CONCATENATE("var. ","09","/","08")</f>
        <v>var. 09/08</v>
      </c>
      <c r="H28" s="52"/>
      <c r="I28" s="52"/>
      <c r="J28" s="52"/>
      <c r="K28" s="52"/>
      <c r="L28" s="52"/>
    </row>
    <row r="29" spans="2:22" ht="15" customHeight="1" x14ac:dyDescent="0.2">
      <c r="B29" s="22" t="s">
        <v>68</v>
      </c>
      <c r="C29" s="46">
        <v>52372.093023255802</v>
      </c>
      <c r="D29" s="46">
        <v>48000</v>
      </c>
      <c r="E29" s="46">
        <v>58465.648854961837</v>
      </c>
      <c r="F29" s="24">
        <f t="shared" ref="F29:G45" si="5">IFERROR(D29/C29-1,"-")</f>
        <v>-8.3481349911189828E-2</v>
      </c>
      <c r="G29" s="24">
        <f t="shared" si="5"/>
        <v>0.21803435114503822</v>
      </c>
      <c r="H29" s="52"/>
      <c r="I29" s="52"/>
      <c r="J29" s="52"/>
      <c r="K29" s="52"/>
      <c r="L29" s="52"/>
    </row>
    <row r="30" spans="2:22" ht="15" customHeight="1" x14ac:dyDescent="0.2">
      <c r="B30" s="22" t="s">
        <v>62</v>
      </c>
      <c r="C30" s="46">
        <v>57707.142857142899</v>
      </c>
      <c r="D30" s="46">
        <v>60699.02912621358</v>
      </c>
      <c r="E30" s="46">
        <v>58377.906976744198</v>
      </c>
      <c r="F30" s="24">
        <f t="shared" si="5"/>
        <v>5.184603016089806E-2</v>
      </c>
      <c r="G30" s="24">
        <f t="shared" si="5"/>
        <v>-3.8239856269249306E-2</v>
      </c>
      <c r="H30" s="52"/>
      <c r="I30" s="52"/>
      <c r="J30" s="52"/>
      <c r="K30" s="52"/>
      <c r="L30" s="52"/>
    </row>
    <row r="31" spans="2:22" ht="15" customHeight="1" x14ac:dyDescent="0.2">
      <c r="B31" s="22" t="s">
        <v>63</v>
      </c>
      <c r="C31" s="46">
        <v>59021.739130434798</v>
      </c>
      <c r="D31" s="46">
        <v>58821.862348178103</v>
      </c>
      <c r="E31" s="46">
        <v>57973.21428571429</v>
      </c>
      <c r="F31" s="24">
        <f t="shared" si="5"/>
        <v>-3.3864942850121427E-3</v>
      </c>
      <c r="G31" s="24">
        <f t="shared" si="5"/>
        <v>-1.4427425936304084E-2</v>
      </c>
      <c r="H31" s="52"/>
      <c r="I31" s="52"/>
      <c r="J31" s="52"/>
      <c r="K31" s="52"/>
      <c r="L31" s="52"/>
    </row>
    <row r="32" spans="2:22" ht="15" customHeight="1" x14ac:dyDescent="0.2">
      <c r="B32" s="22" t="s">
        <v>72</v>
      </c>
      <c r="C32" s="46">
        <v>48559.322033898301</v>
      </c>
      <c r="D32" s="46">
        <v>46936.363636363632</v>
      </c>
      <c r="E32" s="46">
        <v>49905.982905982928</v>
      </c>
      <c r="F32" s="24">
        <f t="shared" si="5"/>
        <v>-3.34221799143265E-2</v>
      </c>
      <c r="G32" s="24">
        <f t="shared" si="5"/>
        <v>6.3269052810017934E-2</v>
      </c>
      <c r="H32" s="52"/>
      <c r="I32" s="52"/>
      <c r="J32" s="52"/>
      <c r="K32" s="52"/>
      <c r="L32" s="52"/>
    </row>
    <row r="33" spans="2:12" ht="15" customHeight="1" x14ac:dyDescent="0.2">
      <c r="B33" s="22" t="s">
        <v>64</v>
      </c>
      <c r="C33" s="46">
        <v>50475.903614457799</v>
      </c>
      <c r="D33" s="46">
        <v>48350.806451612902</v>
      </c>
      <c r="E33" s="46">
        <v>49246.575342465774</v>
      </c>
      <c r="F33" s="24">
        <f t="shared" si="5"/>
        <v>-4.2101220793919647E-2</v>
      </c>
      <c r="G33" s="24">
        <f t="shared" si="5"/>
        <v>1.8526451916563547E-2</v>
      </c>
      <c r="H33" s="52"/>
      <c r="I33" s="52"/>
      <c r="J33" s="52"/>
      <c r="K33" s="52"/>
      <c r="L33" s="52"/>
    </row>
    <row r="34" spans="2:12" ht="15" customHeight="1" x14ac:dyDescent="0.2">
      <c r="B34" s="22" t="s">
        <v>61</v>
      </c>
      <c r="C34" s="46">
        <v>49750</v>
      </c>
      <c r="D34" s="46">
        <v>51825.783972125435</v>
      </c>
      <c r="E34" s="46">
        <v>48915.441176470551</v>
      </c>
      <c r="F34" s="24">
        <f t="shared" si="5"/>
        <v>4.1724300947244997E-2</v>
      </c>
      <c r="G34" s="24">
        <f t="shared" si="5"/>
        <v>-5.6156271504165134E-2</v>
      </c>
      <c r="H34" s="52"/>
      <c r="I34" s="52"/>
      <c r="J34" s="52"/>
      <c r="K34" s="52"/>
      <c r="L34" s="52"/>
    </row>
    <row r="35" spans="2:12" ht="15" customHeight="1" x14ac:dyDescent="0.2">
      <c r="B35" s="22" t="s">
        <v>67</v>
      </c>
      <c r="C35" s="46">
        <v>46338.2899628253</v>
      </c>
      <c r="D35" s="46">
        <v>51707.224334600782</v>
      </c>
      <c r="E35" s="46">
        <v>48010.380622837336</v>
      </c>
      <c r="F35" s="24">
        <f t="shared" si="5"/>
        <v>0.11586388656298463</v>
      </c>
      <c r="G35" s="24">
        <f t="shared" si="5"/>
        <v>-7.1495690579732707E-2</v>
      </c>
      <c r="H35" s="52"/>
      <c r="I35" s="52"/>
      <c r="J35" s="52"/>
      <c r="K35" s="52"/>
      <c r="L35" s="52"/>
    </row>
    <row r="36" spans="2:12" ht="15" customHeight="1" x14ac:dyDescent="0.2">
      <c r="B36" s="22" t="s">
        <v>69</v>
      </c>
      <c r="C36" s="46">
        <v>45915.763135946603</v>
      </c>
      <c r="D36" s="46">
        <v>45174.731182795673</v>
      </c>
      <c r="E36" s="46">
        <v>45897.485493230051</v>
      </c>
      <c r="F36" s="24">
        <f t="shared" si="5"/>
        <v>-1.6138944504894615E-2</v>
      </c>
      <c r="G36" s="24">
        <f t="shared" si="5"/>
        <v>1.5999083813245329E-2</v>
      </c>
      <c r="H36" s="52"/>
      <c r="I36" s="52"/>
      <c r="J36" s="52"/>
      <c r="K36" s="52"/>
      <c r="L36" s="52"/>
    </row>
    <row r="37" spans="2:12" ht="15" customHeight="1" x14ac:dyDescent="0.2">
      <c r="B37" s="22" t="s">
        <v>65</v>
      </c>
      <c r="C37" s="46">
        <v>43044.117647058803</v>
      </c>
      <c r="D37" s="46">
        <v>42918.03278688524</v>
      </c>
      <c r="E37" s="46">
        <v>45673.728813559312</v>
      </c>
      <c r="F37" s="24">
        <f t="shared" si="5"/>
        <v>-2.9292007146574095E-3</v>
      </c>
      <c r="G37" s="24">
        <f t="shared" si="5"/>
        <v>6.4208348979036822E-2</v>
      </c>
      <c r="H37" s="52"/>
      <c r="I37" s="52"/>
      <c r="J37" s="52"/>
      <c r="K37" s="52"/>
      <c r="L37" s="52"/>
    </row>
    <row r="38" spans="2:12" ht="15" customHeight="1" x14ac:dyDescent="0.2">
      <c r="B38" s="22" t="s">
        <v>73</v>
      </c>
      <c r="C38" s="46">
        <v>42281.690140845101</v>
      </c>
      <c r="D38" s="46">
        <v>40359.605911330058</v>
      </c>
      <c r="E38" s="46">
        <v>43924.882629107982</v>
      </c>
      <c r="F38" s="24">
        <f t="shared" si="5"/>
        <v>-4.5459020751355106E-2</v>
      </c>
      <c r="G38" s="24">
        <f t="shared" si="5"/>
        <v>8.8337748530320725E-2</v>
      </c>
      <c r="H38" s="52"/>
      <c r="I38" s="52"/>
      <c r="J38" s="52"/>
      <c r="K38" s="52"/>
      <c r="L38" s="52"/>
    </row>
    <row r="39" spans="2:12" ht="15" customHeight="1" x14ac:dyDescent="0.2">
      <c r="B39" s="22" t="s">
        <v>70</v>
      </c>
      <c r="C39" s="46">
        <v>44169.022501949403</v>
      </c>
      <c r="D39" s="46">
        <v>41812.235339336708</v>
      </c>
      <c r="E39" s="46">
        <v>41375.904846401325</v>
      </c>
      <c r="F39" s="24">
        <f t="shared" si="5"/>
        <v>-5.3358372658318998E-2</v>
      </c>
      <c r="G39" s="24">
        <f t="shared" si="5"/>
        <v>-1.0435473956229457E-2</v>
      </c>
      <c r="H39" s="52"/>
      <c r="I39" s="52"/>
      <c r="J39" s="52"/>
      <c r="K39" s="52"/>
      <c r="L39" s="52"/>
    </row>
    <row r="40" spans="2:12" ht="15" customHeight="1" x14ac:dyDescent="0.2">
      <c r="B40" s="22" t="s">
        <v>66</v>
      </c>
      <c r="C40" s="46">
        <v>49749.393392559599</v>
      </c>
      <c r="D40" s="46">
        <v>42428.764635244661</v>
      </c>
      <c r="E40" s="46">
        <v>38872.484384568292</v>
      </c>
      <c r="F40" s="24">
        <f t="shared" si="5"/>
        <v>-0.14715011094808228</v>
      </c>
      <c r="G40" s="24">
        <f t="shared" si="5"/>
        <v>-8.3817671366331559E-2</v>
      </c>
      <c r="H40" s="52"/>
      <c r="I40" s="52"/>
      <c r="J40" s="52"/>
      <c r="K40" s="52"/>
      <c r="L40" s="52"/>
    </row>
    <row r="41" spans="2:12" ht="15" customHeight="1" x14ac:dyDescent="0.2">
      <c r="B41" s="22" t="s">
        <v>71</v>
      </c>
      <c r="C41" s="46">
        <v>29502.0746887967</v>
      </c>
      <c r="D41" s="46">
        <v>34896.551724137913</v>
      </c>
      <c r="E41" s="46">
        <v>37031.57894736842</v>
      </c>
      <c r="F41" s="24">
        <f t="shared" si="5"/>
        <v>0.18285076870847128</v>
      </c>
      <c r="G41" s="24">
        <f t="shared" si="5"/>
        <v>6.1181610151862298E-2</v>
      </c>
      <c r="H41" s="52"/>
      <c r="I41" s="52"/>
      <c r="J41" s="52"/>
      <c r="K41" s="52"/>
      <c r="L41" s="52"/>
    </row>
    <row r="42" spans="2:12" ht="15" customHeight="1" x14ac:dyDescent="0.2">
      <c r="B42" s="22" t="s">
        <v>74</v>
      </c>
      <c r="C42" s="46" t="s">
        <v>208</v>
      </c>
      <c r="D42" s="46">
        <v>33654.51745379877</v>
      </c>
      <c r="E42" s="46">
        <v>36194.849368318799</v>
      </c>
      <c r="F42" s="24" t="str">
        <f t="shared" si="5"/>
        <v>-</v>
      </c>
      <c r="G42" s="24">
        <f t="shared" si="5"/>
        <v>7.5482642649903342E-2</v>
      </c>
      <c r="H42" s="52"/>
      <c r="I42" s="52"/>
      <c r="J42" s="52"/>
      <c r="K42" s="52"/>
      <c r="L42" s="52"/>
    </row>
    <row r="43" spans="2:12" ht="15" customHeight="1" x14ac:dyDescent="0.2">
      <c r="B43" s="22" t="s">
        <v>75</v>
      </c>
      <c r="C43" s="46">
        <v>31310.381925766502</v>
      </c>
      <c r="D43" s="46">
        <v>33218.988549618385</v>
      </c>
      <c r="E43" s="46">
        <v>35852.339845524766</v>
      </c>
      <c r="F43" s="24">
        <f t="shared" si="5"/>
        <v>6.0957628315648771E-2</v>
      </c>
      <c r="G43" s="24">
        <f t="shared" si="5"/>
        <v>7.9272470682633989E-2</v>
      </c>
      <c r="H43" s="52"/>
      <c r="I43" s="52"/>
      <c r="J43" s="52"/>
      <c r="K43" s="52"/>
      <c r="L43" s="52"/>
    </row>
    <row r="44" spans="2:12" ht="15" customHeight="1" x14ac:dyDescent="0.2">
      <c r="B44" s="22" t="s">
        <v>76</v>
      </c>
      <c r="C44" s="46">
        <v>27944.881889763801</v>
      </c>
      <c r="D44" s="46">
        <v>31467.032967032988</v>
      </c>
      <c r="E44" s="46">
        <v>34425.675675675695</v>
      </c>
      <c r="F44" s="24">
        <f t="shared" si="5"/>
        <v>0.12603921860050327</v>
      </c>
      <c r="G44" s="24">
        <f t="shared" si="5"/>
        <v>9.4023567831844179E-2</v>
      </c>
      <c r="H44" s="52"/>
      <c r="I44" s="52"/>
      <c r="J44" s="52"/>
      <c r="K44" s="52"/>
      <c r="L44" s="52"/>
    </row>
    <row r="45" spans="2:12" ht="15" customHeight="1" x14ac:dyDescent="0.2">
      <c r="B45" s="22" t="s">
        <v>77</v>
      </c>
      <c r="C45" s="46" t="s">
        <v>208</v>
      </c>
      <c r="D45" s="46">
        <v>27486.48648648649</v>
      </c>
      <c r="E45" s="46">
        <v>30923.076923076947</v>
      </c>
      <c r="F45" s="24" t="str">
        <f t="shared" si="5"/>
        <v>-</v>
      </c>
      <c r="G45" s="24">
        <f t="shared" si="5"/>
        <v>0.12502836396641781</v>
      </c>
      <c r="H45" s="52"/>
      <c r="I45" s="52"/>
      <c r="J45" s="52"/>
      <c r="K45" s="52"/>
      <c r="L45" s="52"/>
    </row>
    <row r="46" spans="2:12" ht="6" customHeight="1" x14ac:dyDescent="0.2">
      <c r="B46" s="34"/>
      <c r="C46" s="47"/>
      <c r="D46" s="47"/>
      <c r="E46" s="47"/>
      <c r="F46" s="36"/>
      <c r="G46" s="36"/>
      <c r="H46" s="52"/>
      <c r="I46" s="52"/>
      <c r="J46" s="52"/>
      <c r="K46" s="52"/>
      <c r="L46" s="52"/>
    </row>
    <row r="47" spans="2:12" ht="24.75" customHeight="1" x14ac:dyDescent="0.2">
      <c r="B47" s="309" t="s">
        <v>96</v>
      </c>
      <c r="C47" s="309"/>
      <c r="D47" s="309"/>
      <c r="E47" s="309"/>
      <c r="F47" s="309"/>
      <c r="G47" s="309"/>
      <c r="H47" s="52"/>
      <c r="I47" s="52"/>
      <c r="J47" s="52"/>
      <c r="K47" s="52"/>
      <c r="L47" s="52"/>
    </row>
    <row r="48" spans="2:12" ht="20.25" customHeight="1" x14ac:dyDescent="0.2"/>
    <row r="49" ht="22.5" customHeight="1" x14ac:dyDescent="0.2"/>
  </sheetData>
  <sortState ref="P6:S21">
    <sortCondition descending="1" ref="R6:R21"/>
  </sortState>
  <mergeCells count="3">
    <mergeCell ref="B3:L3"/>
    <mergeCell ref="B23:L23"/>
    <mergeCell ref="B47:G47"/>
  </mergeCells>
  <conditionalFormatting sqref="B29:G45 B6:L21">
    <cfRule type="expression" dxfId="53"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F2ADC476-CA70-4310-8E45-BC52B7CB4115}">
            <xm:f>$B6=Edad!$B$1</xm:f>
            <x14:dxf>
              <font>
                <color theme="6"/>
              </font>
            </x14:dxf>
          </x14:cfRule>
          <xm:sqref>B29:G45 B6:L21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S81"/>
  <sheetViews>
    <sheetView showGridLines="0" zoomScaleNormal="100" workbookViewId="0"/>
  </sheetViews>
  <sheetFormatPr baseColWidth="10" defaultColWidth="9.42578125" defaultRowHeight="12.75" x14ac:dyDescent="0.2"/>
  <cols>
    <col min="1" max="1" width="16.28515625" customWidth="1"/>
    <col min="2" max="2" width="33.7109375" customWidth="1"/>
    <col min="3" max="13" width="10.140625" customWidth="1"/>
    <col min="14" max="15" width="11.7109375" customWidth="1"/>
    <col min="16" max="19" width="7.7109375" customWidth="1"/>
    <col min="20" max="20" width="10.85546875" bestFit="1" customWidth="1"/>
  </cols>
  <sheetData>
    <row r="1" spans="1:15" x14ac:dyDescent="0.2">
      <c r="A1" s="10" t="s">
        <v>97</v>
      </c>
    </row>
    <row r="2" spans="1:15" ht="77.25" customHeight="1" x14ac:dyDescent="0.2">
      <c r="O2" s="53"/>
    </row>
    <row r="3" spans="1:15" ht="43.5" customHeight="1" thickBot="1" x14ac:dyDescent="0.4">
      <c r="B3" s="312" t="s">
        <v>598</v>
      </c>
      <c r="C3" s="312"/>
      <c r="D3" s="312"/>
      <c r="E3" s="312"/>
      <c r="F3" s="312"/>
      <c r="G3" s="312"/>
      <c r="H3" s="312"/>
      <c r="I3" s="312"/>
      <c r="J3" s="312"/>
      <c r="K3" s="312"/>
      <c r="L3" s="312"/>
      <c r="M3" s="312"/>
    </row>
    <row r="4" spans="1:15" s="11" customFormat="1" ht="6" customHeight="1" x14ac:dyDescent="0.2">
      <c r="B4" s="12"/>
      <c r="C4" s="12"/>
      <c r="D4" s="13"/>
      <c r="E4" s="13"/>
      <c r="F4" s="13"/>
      <c r="G4" s="13"/>
      <c r="H4" s="13"/>
      <c r="I4" s="13"/>
      <c r="J4" s="14"/>
      <c r="K4" s="14"/>
      <c r="L4" s="14"/>
      <c r="M4" s="14"/>
    </row>
    <row r="5" spans="1:15" ht="39.75" customHeight="1" x14ac:dyDescent="0.2">
      <c r="B5" s="15"/>
      <c r="C5" s="16">
        <v>2010</v>
      </c>
      <c r="D5" s="16">
        <v>2011</v>
      </c>
      <c r="E5" s="16">
        <v>2012</v>
      </c>
      <c r="F5" s="16">
        <v>2013</v>
      </c>
      <c r="G5" s="16">
        <v>2014</v>
      </c>
      <c r="H5" s="17">
        <v>2015</v>
      </c>
      <c r="I5" s="18" t="s">
        <v>156</v>
      </c>
      <c r="J5" s="18" t="s">
        <v>157</v>
      </c>
      <c r="K5" s="18" t="s">
        <v>387</v>
      </c>
      <c r="L5" s="18" t="s">
        <v>214</v>
      </c>
      <c r="M5" s="18" t="s">
        <v>593</v>
      </c>
    </row>
    <row r="6" spans="1:15" ht="15" customHeight="1" x14ac:dyDescent="0.2">
      <c r="A6" s="54"/>
      <c r="B6" s="22" t="s">
        <v>98</v>
      </c>
      <c r="C6" s="23">
        <v>56.572727272727271</v>
      </c>
      <c r="D6" s="23">
        <v>53.690909090909088</v>
      </c>
      <c r="E6" s="23">
        <v>57.481818181818184</v>
      </c>
      <c r="F6" s="23">
        <v>58.972727272727276</v>
      </c>
      <c r="G6" s="23">
        <v>57.618181818181817</v>
      </c>
      <c r="H6" s="23">
        <v>58.763636363636365</v>
      </c>
      <c r="I6" s="24">
        <f t="shared" ref="I6:M12" si="0">IFERROR(D6/C6-1,"-")</f>
        <v>-5.0940061063795561E-2</v>
      </c>
      <c r="J6" s="24">
        <f t="shared" si="0"/>
        <v>7.0606163223840168E-2</v>
      </c>
      <c r="K6" s="24">
        <f t="shared" si="0"/>
        <v>2.5937055195318637E-2</v>
      </c>
      <c r="L6" s="24">
        <f t="shared" si="0"/>
        <v>-2.296901495298298E-2</v>
      </c>
      <c r="M6" s="24">
        <f t="shared" si="0"/>
        <v>1.9880088355948233E-2</v>
      </c>
    </row>
    <row r="7" spans="1:15" ht="15" customHeight="1" x14ac:dyDescent="0.2">
      <c r="A7" s="54"/>
      <c r="B7" s="22" t="s">
        <v>99</v>
      </c>
      <c r="C7" s="23">
        <v>16.663636363636364</v>
      </c>
      <c r="D7" s="23">
        <v>17.381818181818183</v>
      </c>
      <c r="E7" s="23">
        <v>14.963636363636363</v>
      </c>
      <c r="F7" s="23">
        <v>15.636363636363637</v>
      </c>
      <c r="G7" s="23">
        <v>14.336363636363636</v>
      </c>
      <c r="H7" s="23">
        <v>14.518181818181819</v>
      </c>
      <c r="I7" s="24">
        <f t="shared" si="0"/>
        <v>4.3098745226404889E-2</v>
      </c>
      <c r="J7" s="24">
        <f t="shared" si="0"/>
        <v>-0.13912133891213396</v>
      </c>
      <c r="K7" s="24">
        <f t="shared" si="0"/>
        <v>4.4957472660996478E-2</v>
      </c>
      <c r="L7" s="24">
        <f t="shared" si="0"/>
        <v>-8.3139534883720945E-2</v>
      </c>
      <c r="M7" s="24">
        <f t="shared" si="0"/>
        <v>1.2682308180088864E-2</v>
      </c>
    </row>
    <row r="8" spans="1:15" ht="15" customHeight="1" x14ac:dyDescent="0.2">
      <c r="A8" s="54"/>
      <c r="B8" s="22" t="s">
        <v>100</v>
      </c>
      <c r="C8" s="23">
        <v>8.827272727272728</v>
      </c>
      <c r="D8" s="23">
        <v>9.5</v>
      </c>
      <c r="E8" s="23">
        <v>9.1454545454545446</v>
      </c>
      <c r="F8" s="23">
        <v>7.7363636363636363</v>
      </c>
      <c r="G8" s="23">
        <v>8.709090909090909</v>
      </c>
      <c r="H8" s="23">
        <v>8.454545454545455</v>
      </c>
      <c r="I8" s="24">
        <f t="shared" si="0"/>
        <v>7.6210092687950537E-2</v>
      </c>
      <c r="J8" s="24">
        <f t="shared" si="0"/>
        <v>-3.7320574162679532E-2</v>
      </c>
      <c r="K8" s="24">
        <f t="shared" si="0"/>
        <v>-0.15407554671968182</v>
      </c>
      <c r="L8" s="24">
        <f t="shared" si="0"/>
        <v>0.12573443008225627</v>
      </c>
      <c r="M8" s="24">
        <f t="shared" si="0"/>
        <v>-2.9227557411273475E-2</v>
      </c>
    </row>
    <row r="9" spans="1:15" ht="15" customHeight="1" x14ac:dyDescent="0.2">
      <c r="A9" s="54"/>
      <c r="B9" s="22" t="s">
        <v>101</v>
      </c>
      <c r="C9" s="23">
        <v>6.290909090909091</v>
      </c>
      <c r="D9" s="23">
        <v>5.918181818181818</v>
      </c>
      <c r="E9" s="23">
        <v>5.918181818181818</v>
      </c>
      <c r="F9" s="23">
        <v>5.4909090909090912</v>
      </c>
      <c r="G9" s="23">
        <v>6.0727272727272723</v>
      </c>
      <c r="H9" s="23">
        <v>5.6363636363636367</v>
      </c>
      <c r="I9" s="24">
        <f t="shared" si="0"/>
        <v>-5.9248554913294837E-2</v>
      </c>
      <c r="J9" s="24">
        <f t="shared" si="0"/>
        <v>0</v>
      </c>
      <c r="K9" s="24">
        <f t="shared" si="0"/>
        <v>-7.219662058371723E-2</v>
      </c>
      <c r="L9" s="24">
        <f t="shared" si="0"/>
        <v>0.10596026490066213</v>
      </c>
      <c r="M9" s="24">
        <f t="shared" si="0"/>
        <v>-7.1856287425149601E-2</v>
      </c>
    </row>
    <row r="10" spans="1:15" ht="15" customHeight="1" x14ac:dyDescent="0.2">
      <c r="A10" s="54"/>
      <c r="B10" s="22" t="s">
        <v>102</v>
      </c>
      <c r="C10" s="23">
        <v>5.3909090909090907</v>
      </c>
      <c r="D10" s="23">
        <v>5.4909090909090912</v>
      </c>
      <c r="E10" s="23">
        <v>5.5363636363636362</v>
      </c>
      <c r="F10" s="23">
        <v>4.836363636363636</v>
      </c>
      <c r="G10" s="23">
        <v>6.1818181818181817</v>
      </c>
      <c r="H10" s="23">
        <v>5.9909090909090912</v>
      </c>
      <c r="I10" s="24">
        <f t="shared" si="0"/>
        <v>1.8549747048903997E-2</v>
      </c>
      <c r="J10" s="24">
        <f t="shared" si="0"/>
        <v>8.2781456953642252E-3</v>
      </c>
      <c r="K10" s="24">
        <f t="shared" si="0"/>
        <v>-0.12643678160919547</v>
      </c>
      <c r="L10" s="24">
        <f t="shared" si="0"/>
        <v>0.27819548872180455</v>
      </c>
      <c r="M10" s="24">
        <f t="shared" si="0"/>
        <v>-3.0882352941176361E-2</v>
      </c>
    </row>
    <row r="11" spans="1:15" ht="15" customHeight="1" x14ac:dyDescent="0.2">
      <c r="A11" s="54"/>
      <c r="B11" s="22" t="s">
        <v>103</v>
      </c>
      <c r="C11" s="23">
        <v>2.6454545454545455</v>
      </c>
      <c r="D11" s="23">
        <v>3.3909090909090911</v>
      </c>
      <c r="E11" s="23">
        <v>3.1363636363636362</v>
      </c>
      <c r="F11" s="23">
        <v>3.3818181818181818</v>
      </c>
      <c r="G11" s="23">
        <v>3.3363636363636364</v>
      </c>
      <c r="H11" s="23">
        <v>3.0636363636363635</v>
      </c>
      <c r="I11" s="24">
        <f t="shared" si="0"/>
        <v>0.28178694158075612</v>
      </c>
      <c r="J11" s="24">
        <f t="shared" si="0"/>
        <v>-7.5067024128686377E-2</v>
      </c>
      <c r="K11" s="24">
        <f t="shared" si="0"/>
        <v>7.8260869565217384E-2</v>
      </c>
      <c r="L11" s="24">
        <f t="shared" si="0"/>
        <v>-1.3440860215053752E-2</v>
      </c>
      <c r="M11" s="24">
        <f t="shared" si="0"/>
        <v>-8.1743869209809361E-2</v>
      </c>
    </row>
    <row r="12" spans="1:15" ht="15" customHeight="1" x14ac:dyDescent="0.2">
      <c r="A12" s="54"/>
      <c r="B12" s="22" t="s">
        <v>104</v>
      </c>
      <c r="C12" s="23">
        <v>1.5909090909090908</v>
      </c>
      <c r="D12" s="23">
        <v>2.8090909090909091</v>
      </c>
      <c r="E12" s="23">
        <v>2.0636363636363635</v>
      </c>
      <c r="F12" s="23">
        <v>1.8818181818181818</v>
      </c>
      <c r="G12" s="23">
        <v>1.6727272727272726</v>
      </c>
      <c r="H12" s="23">
        <v>1.5636363636363635</v>
      </c>
      <c r="I12" s="24">
        <f t="shared" si="0"/>
        <v>0.76571428571428579</v>
      </c>
      <c r="J12" s="24">
        <f t="shared" si="0"/>
        <v>-0.26537216828478971</v>
      </c>
      <c r="K12" s="24">
        <f t="shared" si="0"/>
        <v>-8.8105726872246604E-2</v>
      </c>
      <c r="L12" s="24">
        <f t="shared" si="0"/>
        <v>-0.11111111111111116</v>
      </c>
      <c r="M12" s="24">
        <f t="shared" si="0"/>
        <v>-6.5217391304347894E-2</v>
      </c>
    </row>
    <row r="13" spans="1:15" ht="15" customHeight="1" x14ac:dyDescent="0.2">
      <c r="A13" s="54"/>
      <c r="B13" s="22" t="s">
        <v>105</v>
      </c>
      <c r="C13" s="23">
        <v>0.9363636363636364</v>
      </c>
      <c r="D13" s="23">
        <v>1.1272727272727272</v>
      </c>
      <c r="E13" s="23">
        <v>0.96363636363636362</v>
      </c>
      <c r="F13" s="23">
        <v>1.0545454545454545</v>
      </c>
      <c r="G13" s="23">
        <v>0.9363636363636364</v>
      </c>
      <c r="H13" s="23">
        <v>0.86363636363636365</v>
      </c>
      <c r="I13" s="24">
        <f t="shared" ref="I13:M14" si="1">IFERROR(D13/C13-1,"-")</f>
        <v>0.20388349514563098</v>
      </c>
      <c r="J13" s="24">
        <f t="shared" si="1"/>
        <v>-0.14516129032258063</v>
      </c>
      <c r="K13" s="24">
        <f t="shared" si="1"/>
        <v>9.4339622641509413E-2</v>
      </c>
      <c r="L13" s="24">
        <f t="shared" si="1"/>
        <v>-0.11206896551724121</v>
      </c>
      <c r="M13" s="24">
        <f t="shared" si="1"/>
        <v>-7.7669902912621436E-2</v>
      </c>
    </row>
    <row r="14" spans="1:15" ht="15" customHeight="1" x14ac:dyDescent="0.2">
      <c r="A14" s="54"/>
      <c r="B14" s="22" t="s">
        <v>106</v>
      </c>
      <c r="C14" s="23">
        <v>1.0818181818181818</v>
      </c>
      <c r="D14" s="23">
        <v>0.69090909090909092</v>
      </c>
      <c r="E14" s="23">
        <v>0.79090909090909089</v>
      </c>
      <c r="F14" s="23">
        <v>1.009090909090909</v>
      </c>
      <c r="G14" s="23">
        <v>1.1363636363636365</v>
      </c>
      <c r="H14" s="23">
        <v>1.1454545454545455</v>
      </c>
      <c r="I14" s="24">
        <f t="shared" si="1"/>
        <v>-0.36134453781512599</v>
      </c>
      <c r="J14" s="24">
        <f t="shared" si="1"/>
        <v>0.14473684210526305</v>
      </c>
      <c r="K14" s="24">
        <f t="shared" si="1"/>
        <v>0.27586206896551713</v>
      </c>
      <c r="L14" s="24">
        <f t="shared" si="1"/>
        <v>0.12612612612612639</v>
      </c>
      <c r="M14" s="24">
        <f t="shared" si="1"/>
        <v>8.0000000000000071E-3</v>
      </c>
    </row>
    <row r="15" spans="1:15" ht="6" customHeight="1" x14ac:dyDescent="0.2">
      <c r="B15" s="34"/>
      <c r="C15" s="34"/>
      <c r="D15" s="47"/>
      <c r="E15" s="47"/>
      <c r="F15" s="47"/>
      <c r="G15" s="47"/>
      <c r="H15" s="47"/>
      <c r="I15" s="47"/>
      <c r="J15" s="36"/>
      <c r="K15" s="36"/>
      <c r="L15" s="36"/>
      <c r="M15" s="36"/>
    </row>
    <row r="16" spans="1:15" ht="22.5" customHeight="1" x14ac:dyDescent="0.2">
      <c r="B16" s="309" t="s">
        <v>107</v>
      </c>
      <c r="C16" s="309"/>
      <c r="D16" s="309"/>
      <c r="E16" s="309"/>
      <c r="F16" s="309"/>
      <c r="G16" s="309"/>
      <c r="H16" s="309"/>
      <c r="I16" s="309"/>
      <c r="J16" s="309"/>
      <c r="K16" s="309"/>
      <c r="L16" s="309"/>
      <c r="M16" s="309"/>
    </row>
    <row r="17" spans="2:19" x14ac:dyDescent="0.2">
      <c r="B17" s="49"/>
      <c r="C17" s="49"/>
      <c r="D17" s="49"/>
      <c r="E17" s="49"/>
      <c r="F17" s="49"/>
      <c r="G17" s="49"/>
      <c r="H17" s="49"/>
      <c r="I17" s="49"/>
      <c r="J17" s="49"/>
      <c r="K17" s="49"/>
      <c r="L17" s="49"/>
      <c r="M17" s="49"/>
      <c r="N17" s="28"/>
      <c r="O17" s="28"/>
      <c r="P17" s="28"/>
      <c r="Q17" s="28"/>
      <c r="R17" s="28"/>
      <c r="S17" s="28"/>
    </row>
    <row r="18" spans="2:19" x14ac:dyDescent="0.2">
      <c r="B18" s="49"/>
      <c r="C18" s="49"/>
      <c r="D18" s="49"/>
      <c r="E18" s="49"/>
      <c r="F18" s="49"/>
      <c r="G18" s="49"/>
      <c r="H18" s="49"/>
      <c r="I18" s="49"/>
      <c r="J18" s="49"/>
      <c r="K18" s="49"/>
      <c r="L18" s="49"/>
      <c r="M18" s="49"/>
      <c r="N18" s="28"/>
      <c r="O18" s="28"/>
      <c r="P18" s="28"/>
      <c r="Q18" s="28"/>
      <c r="R18" s="28"/>
    </row>
    <row r="19" spans="2:19" ht="68.25" customHeight="1" thickBot="1" x14ac:dyDescent="0.4">
      <c r="B19" s="312" t="s">
        <v>598</v>
      </c>
      <c r="C19" s="312"/>
      <c r="D19" s="312"/>
      <c r="E19" s="312"/>
      <c r="F19" s="312"/>
      <c r="G19" s="312"/>
      <c r="H19" s="52"/>
      <c r="I19" s="52"/>
      <c r="J19" s="52"/>
      <c r="K19" s="52"/>
      <c r="L19" s="52"/>
      <c r="M19" s="52"/>
    </row>
    <row r="20" spans="2:19" ht="6" customHeight="1" x14ac:dyDescent="0.2">
      <c r="B20" s="12"/>
      <c r="C20" s="13"/>
      <c r="D20" s="13"/>
      <c r="E20" s="13"/>
      <c r="F20" s="14"/>
      <c r="G20" s="14"/>
      <c r="H20" s="52"/>
      <c r="I20" s="52"/>
      <c r="J20" s="52"/>
      <c r="K20" s="52"/>
      <c r="L20" s="52"/>
      <c r="M20" s="52"/>
    </row>
    <row r="21" spans="2:19" ht="39.75" customHeight="1" x14ac:dyDescent="0.2">
      <c r="B21" s="15"/>
      <c r="C21" s="19">
        <v>2007</v>
      </c>
      <c r="D21" s="19">
        <v>2008</v>
      </c>
      <c r="E21" s="19">
        <v>2009</v>
      </c>
      <c r="F21" s="18" t="s">
        <v>108</v>
      </c>
      <c r="G21" s="18" t="s">
        <v>109</v>
      </c>
      <c r="H21" s="52"/>
      <c r="I21" s="52"/>
      <c r="J21" s="52"/>
      <c r="K21" s="52"/>
      <c r="L21" s="52"/>
      <c r="M21" s="52"/>
    </row>
    <row r="22" spans="2:19" ht="15" customHeight="1" x14ac:dyDescent="0.2">
      <c r="B22" s="22" t="s">
        <v>98</v>
      </c>
      <c r="C22" s="23">
        <v>54.345454545454501</v>
      </c>
      <c r="D22" s="23">
        <v>55.145454545454548</v>
      </c>
      <c r="E22" s="23">
        <v>56.1</v>
      </c>
      <c r="F22" s="24">
        <f>IFERROR(D22/C22-1,"-")</f>
        <v>1.4720642355303681E-2</v>
      </c>
      <c r="G22" s="24">
        <f t="shared" ref="G22:G29" si="2">IFERROR(E22/D22-1,"-")</f>
        <v>1.7309594460929834E-2</v>
      </c>
      <c r="H22" s="52"/>
      <c r="I22" s="52"/>
      <c r="J22" s="52"/>
      <c r="K22" s="52"/>
      <c r="L22" s="52"/>
      <c r="M22" s="52"/>
    </row>
    <row r="23" spans="2:19" ht="15" customHeight="1" x14ac:dyDescent="0.2">
      <c r="B23" s="22" t="s">
        <v>99</v>
      </c>
      <c r="C23" s="23">
        <v>17.363636363636399</v>
      </c>
      <c r="D23" s="23">
        <v>16.227272727272727</v>
      </c>
      <c r="E23" s="23">
        <v>14.927272727272728</v>
      </c>
      <c r="F23" s="24">
        <f t="shared" ref="F23:F29" si="3">IFERROR(D23/C23-1,"-")</f>
        <v>-6.54450261780124E-2</v>
      </c>
      <c r="G23" s="24">
        <f t="shared" si="2"/>
        <v>-8.0112044817927108E-2</v>
      </c>
      <c r="H23" s="52"/>
      <c r="I23" s="52"/>
      <c r="J23" s="52"/>
      <c r="K23" s="52"/>
      <c r="L23" s="52"/>
      <c r="M23" s="52"/>
    </row>
    <row r="24" spans="2:19" ht="15" customHeight="1" x14ac:dyDescent="0.2">
      <c r="B24" s="22" t="s">
        <v>100</v>
      </c>
      <c r="C24" s="23">
        <v>9.2181818181818205</v>
      </c>
      <c r="D24" s="23">
        <v>9.745454545454546</v>
      </c>
      <c r="E24" s="23">
        <v>9.5272727272727273</v>
      </c>
      <c r="F24" s="24">
        <f t="shared" si="3"/>
        <v>5.719921104536474E-2</v>
      </c>
      <c r="G24" s="24">
        <f t="shared" si="2"/>
        <v>-2.2388059701492602E-2</v>
      </c>
      <c r="H24" s="52"/>
      <c r="I24" s="52"/>
      <c r="J24" s="52"/>
      <c r="K24" s="52"/>
      <c r="L24" s="52"/>
      <c r="M24" s="52"/>
    </row>
    <row r="25" spans="2:19" ht="15" customHeight="1" x14ac:dyDescent="0.2">
      <c r="B25" s="22" t="s">
        <v>102</v>
      </c>
      <c r="C25" s="23">
        <v>5.8545454545454501</v>
      </c>
      <c r="D25" s="23">
        <v>5.3909090909090907</v>
      </c>
      <c r="E25" s="23">
        <v>6.3090909090909095</v>
      </c>
      <c r="F25" s="24">
        <f t="shared" si="3"/>
        <v>-7.9192546583850221E-2</v>
      </c>
      <c r="G25" s="24">
        <f t="shared" si="2"/>
        <v>0.17032040472175392</v>
      </c>
      <c r="H25" s="52"/>
      <c r="I25" s="52"/>
      <c r="J25" s="52"/>
      <c r="K25" s="52"/>
      <c r="L25" s="52"/>
      <c r="M25" s="52"/>
    </row>
    <row r="26" spans="2:19" ht="15" customHeight="1" x14ac:dyDescent="0.2">
      <c r="B26" s="22" t="s">
        <v>101</v>
      </c>
      <c r="C26" s="23">
        <v>8.7181818181818205</v>
      </c>
      <c r="D26" s="23">
        <v>7.9636363636363638</v>
      </c>
      <c r="E26" s="23">
        <v>7.8090909090909095</v>
      </c>
      <c r="F26" s="24">
        <f t="shared" si="3"/>
        <v>-8.654848800834225E-2</v>
      </c>
      <c r="G26" s="24">
        <f t="shared" si="2"/>
        <v>-1.9406392694063856E-2</v>
      </c>
      <c r="H26" s="52"/>
      <c r="I26" s="52"/>
      <c r="J26" s="52"/>
      <c r="K26" s="52"/>
      <c r="L26" s="52"/>
      <c r="M26" s="52"/>
    </row>
    <row r="27" spans="2:19" ht="15" customHeight="1" x14ac:dyDescent="0.2">
      <c r="B27" s="22" t="s">
        <v>103</v>
      </c>
      <c r="C27" s="23">
        <v>2.1363636363636398</v>
      </c>
      <c r="D27" s="23">
        <v>3.0181818181818181</v>
      </c>
      <c r="E27" s="23">
        <v>3.0909090909090908</v>
      </c>
      <c r="F27" s="24">
        <f t="shared" si="3"/>
        <v>0.41276595744680611</v>
      </c>
      <c r="G27" s="24">
        <f t="shared" si="2"/>
        <v>2.4096385542168752E-2</v>
      </c>
      <c r="H27" s="52"/>
      <c r="I27" s="52"/>
      <c r="J27" s="52"/>
      <c r="K27" s="52"/>
      <c r="L27" s="52"/>
      <c r="M27" s="52"/>
    </row>
    <row r="28" spans="2:19" ht="15" customHeight="1" x14ac:dyDescent="0.2">
      <c r="B28" s="22" t="s">
        <v>105</v>
      </c>
      <c r="C28" s="23">
        <v>0.27272727272727298</v>
      </c>
      <c r="D28" s="23">
        <v>0.76363636363636367</v>
      </c>
      <c r="E28" s="23">
        <v>0.8545454545454545</v>
      </c>
      <c r="F28" s="24">
        <f t="shared" si="3"/>
        <v>1.7999999999999976</v>
      </c>
      <c r="G28" s="24">
        <f t="shared" si="2"/>
        <v>0.11904761904761885</v>
      </c>
      <c r="H28" s="52"/>
      <c r="I28" s="52"/>
      <c r="J28" s="52"/>
      <c r="K28" s="52"/>
      <c r="L28" s="52"/>
      <c r="M28" s="52"/>
    </row>
    <row r="29" spans="2:19" ht="15" customHeight="1" x14ac:dyDescent="0.2">
      <c r="B29" s="22" t="s">
        <v>106</v>
      </c>
      <c r="C29" s="23">
        <v>2.0909090909090899</v>
      </c>
      <c r="D29" s="23">
        <v>1.7454545454545454</v>
      </c>
      <c r="E29" s="23">
        <v>1.3818181818181818</v>
      </c>
      <c r="F29" s="24">
        <f t="shared" si="3"/>
        <v>-0.16521739130434743</v>
      </c>
      <c r="G29" s="24">
        <f t="shared" si="2"/>
        <v>-0.20833333333333326</v>
      </c>
      <c r="H29" s="52"/>
      <c r="I29" s="52"/>
      <c r="J29" s="52"/>
      <c r="K29" s="52"/>
      <c r="L29" s="52"/>
      <c r="M29" s="52"/>
    </row>
    <row r="30" spans="2:19" ht="6" customHeight="1" x14ac:dyDescent="0.2">
      <c r="B30" s="34"/>
      <c r="C30" s="47"/>
      <c r="D30" s="47"/>
      <c r="E30" s="47"/>
      <c r="F30" s="36"/>
      <c r="G30" s="36"/>
      <c r="H30" s="52"/>
      <c r="I30" s="52"/>
      <c r="J30" s="52"/>
      <c r="K30" s="52"/>
      <c r="L30" s="52"/>
      <c r="M30" s="52"/>
    </row>
    <row r="31" spans="2:19" ht="22.5" customHeight="1" x14ac:dyDescent="0.2">
      <c r="B31" s="309" t="s">
        <v>96</v>
      </c>
      <c r="C31" s="309"/>
      <c r="D31" s="309"/>
      <c r="E31" s="309"/>
      <c r="F31" s="309"/>
      <c r="G31" s="309"/>
      <c r="H31" s="52"/>
      <c r="I31" s="52"/>
      <c r="J31" s="52"/>
      <c r="K31" s="52"/>
      <c r="L31" s="52"/>
      <c r="M31" s="52"/>
    </row>
    <row r="32" spans="2:19" x14ac:dyDescent="0.2">
      <c r="B32" s="52"/>
      <c r="C32" s="52"/>
      <c r="D32" s="52"/>
      <c r="E32" s="52"/>
      <c r="F32" s="52"/>
      <c r="G32" s="52"/>
      <c r="H32" s="52"/>
      <c r="I32" s="52"/>
      <c r="J32" s="52"/>
      <c r="K32" s="52"/>
      <c r="L32" s="52"/>
      <c r="M32" s="52"/>
    </row>
    <row r="35" spans="1:9" x14ac:dyDescent="0.2">
      <c r="A35" s="44"/>
      <c r="B35" s="44"/>
      <c r="C35" s="44"/>
      <c r="D35" s="44"/>
      <c r="E35" s="44"/>
      <c r="F35" s="44"/>
      <c r="G35" s="44"/>
      <c r="H35" s="44"/>
      <c r="I35" s="44"/>
    </row>
    <row r="36" spans="1:9" x14ac:dyDescent="0.2">
      <c r="A36" s="44"/>
      <c r="B36" s="44"/>
      <c r="C36" s="44"/>
      <c r="D36" s="44"/>
      <c r="E36" s="44"/>
      <c r="F36" s="44"/>
      <c r="G36" s="44"/>
      <c r="H36" s="44"/>
      <c r="I36" s="44"/>
    </row>
    <row r="37" spans="1:9" x14ac:dyDescent="0.2">
      <c r="A37" s="44"/>
      <c r="B37" s="44"/>
      <c r="C37" s="44"/>
      <c r="D37" s="44"/>
      <c r="E37" s="44"/>
      <c r="F37" s="44"/>
      <c r="G37" s="44"/>
      <c r="H37" s="44"/>
      <c r="I37" s="44"/>
    </row>
    <row r="38" spans="1:9" s="44" customFormat="1" x14ac:dyDescent="0.2"/>
    <row r="39" spans="1:9" s="44" customFormat="1" x14ac:dyDescent="0.2">
      <c r="B39" s="45"/>
      <c r="C39" s="45"/>
      <c r="D39" s="45"/>
      <c r="E39" s="45"/>
      <c r="F39" s="45"/>
    </row>
    <row r="40" spans="1:9" s="44" customFormat="1" x14ac:dyDescent="0.2">
      <c r="B40" s="57"/>
      <c r="C40" s="57"/>
      <c r="D40" s="57"/>
      <c r="E40" s="57"/>
      <c r="F40" s="45"/>
    </row>
    <row r="41" spans="1:9" s="44" customFormat="1" x14ac:dyDescent="0.2">
      <c r="B41" s="57"/>
      <c r="C41" s="57"/>
      <c r="D41" s="57"/>
      <c r="E41" s="57"/>
      <c r="F41" s="45"/>
    </row>
    <row r="42" spans="1:9" s="44" customFormat="1" x14ac:dyDescent="0.2">
      <c r="B42" s="58"/>
      <c r="C42" s="59">
        <v>2014</v>
      </c>
      <c r="D42" s="60">
        <v>2015</v>
      </c>
      <c r="E42" s="61" t="s">
        <v>593</v>
      </c>
      <c r="F42" s="45"/>
    </row>
    <row r="43" spans="1:9" s="44" customFormat="1" x14ac:dyDescent="0.2">
      <c r="B43" s="58" t="s">
        <v>98</v>
      </c>
      <c r="C43" s="62">
        <v>57.618181818181817</v>
      </c>
      <c r="D43" s="62">
        <v>58.763636363636365</v>
      </c>
      <c r="E43" s="63">
        <f t="shared" ref="E43:E49" si="4">D43/C43-1</f>
        <v>1.9880088355948233E-2</v>
      </c>
      <c r="F43" s="45"/>
    </row>
    <row r="44" spans="1:9" s="44" customFormat="1" x14ac:dyDescent="0.2">
      <c r="B44" s="58" t="s">
        <v>99</v>
      </c>
      <c r="C44" s="62">
        <v>14.336363636363636</v>
      </c>
      <c r="D44" s="62">
        <v>14.518181818181819</v>
      </c>
      <c r="E44" s="63">
        <f t="shared" si="4"/>
        <v>1.2682308180088864E-2</v>
      </c>
      <c r="F44" s="45"/>
    </row>
    <row r="45" spans="1:9" s="44" customFormat="1" x14ac:dyDescent="0.2">
      <c r="B45" s="58" t="s">
        <v>100</v>
      </c>
      <c r="C45" s="62">
        <v>8.709090909090909</v>
      </c>
      <c r="D45" s="62">
        <v>8.454545454545455</v>
      </c>
      <c r="E45" s="63">
        <f t="shared" si="4"/>
        <v>-2.9227557411273475E-2</v>
      </c>
      <c r="F45" s="45"/>
    </row>
    <row r="46" spans="1:9" s="44" customFormat="1" x14ac:dyDescent="0.2">
      <c r="B46" s="58" t="s">
        <v>102</v>
      </c>
      <c r="C46" s="62">
        <v>6.1818181818181817</v>
      </c>
      <c r="D46" s="62">
        <v>5.9909090909090912</v>
      </c>
      <c r="E46" s="63">
        <f t="shared" si="4"/>
        <v>-3.0882352941176361E-2</v>
      </c>
      <c r="F46" s="45"/>
    </row>
    <row r="47" spans="1:9" s="44" customFormat="1" x14ac:dyDescent="0.2">
      <c r="B47" s="58" t="s">
        <v>101</v>
      </c>
      <c r="C47" s="62">
        <v>6.0727272727272723</v>
      </c>
      <c r="D47" s="62">
        <v>5.6363636363636367</v>
      </c>
      <c r="E47" s="63">
        <f t="shared" si="4"/>
        <v>-7.1856287425149601E-2</v>
      </c>
      <c r="F47" s="45"/>
    </row>
    <row r="48" spans="1:9" s="44" customFormat="1" x14ac:dyDescent="0.2">
      <c r="B48" s="58" t="s">
        <v>103</v>
      </c>
      <c r="C48" s="62">
        <v>3.3363636363636364</v>
      </c>
      <c r="D48" s="62">
        <v>3.0636363636363635</v>
      </c>
      <c r="E48" s="63">
        <f t="shared" si="4"/>
        <v>-8.1743869209809361E-2</v>
      </c>
      <c r="F48" s="45"/>
    </row>
    <row r="49" spans="2:6" s="44" customFormat="1" x14ac:dyDescent="0.2">
      <c r="B49" s="58" t="s">
        <v>104</v>
      </c>
      <c r="C49" s="62">
        <v>1.6727272727272726</v>
      </c>
      <c r="D49" s="62">
        <v>1.5636363636363635</v>
      </c>
      <c r="E49" s="63">
        <f t="shared" si="4"/>
        <v>-6.5217391304347894E-2</v>
      </c>
      <c r="F49" s="45"/>
    </row>
    <row r="50" spans="2:6" s="44" customFormat="1" x14ac:dyDescent="0.2">
      <c r="B50" s="58" t="s">
        <v>105</v>
      </c>
      <c r="C50" s="62">
        <v>0.9363636363636364</v>
      </c>
      <c r="D50" s="62">
        <v>0.86363636363636365</v>
      </c>
      <c r="E50" s="63">
        <f>D50/C50-1</f>
        <v>-7.7669902912621436E-2</v>
      </c>
      <c r="F50" s="45"/>
    </row>
    <row r="51" spans="2:6" s="44" customFormat="1" x14ac:dyDescent="0.2">
      <c r="B51" s="64" t="s">
        <v>106</v>
      </c>
      <c r="C51" s="62">
        <v>1.1363636363636365</v>
      </c>
      <c r="D51" s="62">
        <v>1.1454545454545455</v>
      </c>
      <c r="E51" s="63">
        <f>D51/C51-1</f>
        <v>8.0000000000000071E-3</v>
      </c>
      <c r="F51" s="45"/>
    </row>
    <row r="52" spans="2:6" s="44" customFormat="1" x14ac:dyDescent="0.2">
      <c r="B52" s="57"/>
      <c r="C52" s="57"/>
      <c r="D52" s="57"/>
      <c r="E52" s="57"/>
      <c r="F52" s="45"/>
    </row>
    <row r="53" spans="2:6" s="44" customFormat="1" x14ac:dyDescent="0.2">
      <c r="B53" s="57"/>
      <c r="C53" s="57"/>
      <c r="D53" s="57"/>
      <c r="E53" s="57"/>
      <c r="F53" s="45"/>
    </row>
    <row r="54" spans="2:6" s="44" customFormat="1" x14ac:dyDescent="0.2">
      <c r="B54" s="10"/>
      <c r="C54" s="10"/>
      <c r="D54" s="10"/>
      <c r="E54" s="10"/>
    </row>
    <row r="55" spans="2:6" s="44" customFormat="1" x14ac:dyDescent="0.2"/>
    <row r="56" spans="2:6" s="44" customFormat="1" x14ac:dyDescent="0.2"/>
    <row r="57" spans="2:6" s="44" customFormat="1" x14ac:dyDescent="0.2"/>
    <row r="58" spans="2:6" s="44" customFormat="1" x14ac:dyDescent="0.2"/>
    <row r="59" spans="2:6" s="44" customFormat="1" x14ac:dyDescent="0.2"/>
    <row r="60" spans="2:6" s="44" customFormat="1" x14ac:dyDescent="0.2"/>
    <row r="61" spans="2:6" s="44" customFormat="1" x14ac:dyDescent="0.2"/>
    <row r="62" spans="2:6" s="44" customFormat="1" x14ac:dyDescent="0.2"/>
    <row r="63" spans="2:6" s="44" customFormat="1" x14ac:dyDescent="0.2"/>
    <row r="64" spans="2:6" s="44" customFormat="1" x14ac:dyDescent="0.2"/>
    <row r="65" s="44" customFormat="1" x14ac:dyDescent="0.2"/>
    <row r="66" s="44" customFormat="1" x14ac:dyDescent="0.2"/>
    <row r="67" s="44" customFormat="1" x14ac:dyDescent="0.2"/>
    <row r="68" s="44" customFormat="1" x14ac:dyDescent="0.2"/>
    <row r="69" s="44" customFormat="1" x14ac:dyDescent="0.2"/>
    <row r="70" s="44" customFormat="1" x14ac:dyDescent="0.2"/>
    <row r="71" s="44" customFormat="1" x14ac:dyDescent="0.2"/>
    <row r="72" s="44" customFormat="1" x14ac:dyDescent="0.2"/>
    <row r="73" s="44" customFormat="1" x14ac:dyDescent="0.2"/>
    <row r="74" s="44" customFormat="1" x14ac:dyDescent="0.2"/>
    <row r="75" s="44" customFormat="1" x14ac:dyDescent="0.2"/>
    <row r="76" s="44" customFormat="1" x14ac:dyDescent="0.2"/>
    <row r="77" s="44" customFormat="1" x14ac:dyDescent="0.2"/>
    <row r="78" s="44" customFormat="1" x14ac:dyDescent="0.2"/>
    <row r="79" s="44" customFormat="1" x14ac:dyDescent="0.2"/>
    <row r="80" s="44" customFormat="1" x14ac:dyDescent="0.2"/>
    <row r="81" s="44" customFormat="1" x14ac:dyDescent="0.2"/>
  </sheetData>
  <mergeCells count="4">
    <mergeCell ref="B3:M3"/>
    <mergeCell ref="B19:G19"/>
    <mergeCell ref="B31:G31"/>
    <mergeCell ref="B16:M16"/>
  </mergeCells>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R33"/>
  <sheetViews>
    <sheetView showGridLines="0" zoomScaleNormal="100" workbookViewId="0"/>
  </sheetViews>
  <sheetFormatPr baseColWidth="10" defaultColWidth="9.42578125" defaultRowHeight="12.75" x14ac:dyDescent="0.2"/>
  <cols>
    <col min="1" max="1" width="16.28515625" customWidth="1"/>
    <col min="2" max="2" width="35.85546875" customWidth="1"/>
    <col min="3" max="9" width="9.85546875" customWidth="1"/>
    <col min="10" max="12" width="10.140625" customWidth="1"/>
    <col min="13" max="15" width="9.85546875" customWidth="1"/>
    <col min="16" max="19" width="7.7109375" customWidth="1"/>
    <col min="20" max="20" width="10.85546875" bestFit="1" customWidth="1"/>
  </cols>
  <sheetData>
    <row r="1" spans="1:18" x14ac:dyDescent="0.2">
      <c r="A1" s="10" t="s">
        <v>110</v>
      </c>
      <c r="B1" s="10" t="s">
        <v>111</v>
      </c>
    </row>
    <row r="2" spans="1:18" ht="77.25" customHeight="1" x14ac:dyDescent="0.2"/>
    <row r="3" spans="1:18" ht="43.5" customHeight="1" thickBot="1" x14ac:dyDescent="0.4">
      <c r="B3" s="312" t="s">
        <v>599</v>
      </c>
      <c r="C3" s="312"/>
      <c r="D3" s="312"/>
      <c r="E3" s="312"/>
      <c r="F3" s="312"/>
      <c r="G3" s="312"/>
      <c r="H3" s="312"/>
      <c r="I3" s="312"/>
      <c r="J3" s="312"/>
      <c r="K3" s="312"/>
      <c r="L3" s="312"/>
      <c r="M3" s="312"/>
      <c r="N3" s="312"/>
      <c r="O3" s="312"/>
    </row>
    <row r="4" spans="1:18" s="11" customFormat="1" ht="6" customHeight="1" x14ac:dyDescent="0.2">
      <c r="B4" s="12"/>
      <c r="C4" s="13"/>
      <c r="D4" s="13"/>
      <c r="E4" s="13"/>
      <c r="F4" s="13"/>
      <c r="G4" s="14"/>
      <c r="H4" s="14"/>
      <c r="I4" s="14"/>
      <c r="J4" s="14"/>
      <c r="K4" s="14"/>
      <c r="L4" s="14"/>
      <c r="M4" s="13"/>
      <c r="N4" s="13"/>
      <c r="O4" s="13"/>
    </row>
    <row r="5" spans="1:18" ht="39.75" customHeight="1" x14ac:dyDescent="0.2">
      <c r="B5" s="15"/>
      <c r="C5" s="16">
        <v>2009</v>
      </c>
      <c r="D5" s="16">
        <v>2010</v>
      </c>
      <c r="E5" s="16">
        <v>2011</v>
      </c>
      <c r="F5" s="16">
        <v>2012</v>
      </c>
      <c r="G5" s="16">
        <v>2013</v>
      </c>
      <c r="H5" s="16">
        <v>2014</v>
      </c>
      <c r="I5" s="17">
        <v>2015</v>
      </c>
      <c r="J5" s="18" t="s">
        <v>155</v>
      </c>
      <c r="K5" s="18" t="s">
        <v>156</v>
      </c>
      <c r="L5" s="18" t="s">
        <v>157</v>
      </c>
      <c r="M5" s="18" t="s">
        <v>387</v>
      </c>
      <c r="N5" s="18" t="s">
        <v>214</v>
      </c>
      <c r="O5" s="18" t="s">
        <v>593</v>
      </c>
    </row>
    <row r="6" spans="1:18" ht="15" customHeight="1" x14ac:dyDescent="0.2">
      <c r="A6" s="54"/>
      <c r="B6" s="66" t="s">
        <v>112</v>
      </c>
      <c r="C6" s="67">
        <v>13.781818181818181</v>
      </c>
      <c r="D6" s="67">
        <v>15.781818181818181</v>
      </c>
      <c r="E6" s="67">
        <v>17.190909090909091</v>
      </c>
      <c r="F6" s="67">
        <v>14.418181818181818</v>
      </c>
      <c r="G6" s="67">
        <v>14.745454545454546</v>
      </c>
      <c r="H6" s="67">
        <v>14.409090909090908</v>
      </c>
      <c r="I6" s="67">
        <v>14.2</v>
      </c>
      <c r="J6" s="68">
        <f t="shared" ref="J6:O9" si="0">D6/C6-1</f>
        <v>0.14511873350923477</v>
      </c>
      <c r="K6" s="68">
        <f t="shared" si="0"/>
        <v>8.9285714285714413E-2</v>
      </c>
      <c r="L6" s="68">
        <f t="shared" si="0"/>
        <v>-0.16129032258064524</v>
      </c>
      <c r="M6" s="68">
        <f t="shared" si="0"/>
        <v>2.2698612862547263E-2</v>
      </c>
      <c r="N6" s="68">
        <f t="shared" si="0"/>
        <v>-2.2811344019728841E-2</v>
      </c>
      <c r="O6" s="68">
        <f t="shared" si="0"/>
        <v>-1.4511041009463765E-2</v>
      </c>
      <c r="P6" s="29"/>
    </row>
    <row r="7" spans="1:18" ht="15" customHeight="1" x14ac:dyDescent="0.2">
      <c r="A7" s="69"/>
      <c r="B7" s="70" t="s">
        <v>113</v>
      </c>
      <c r="C7" s="71">
        <v>14.772727272727273</v>
      </c>
      <c r="D7" s="71">
        <v>14.352283317800559</v>
      </c>
      <c r="E7" s="71">
        <v>13.723776223776223</v>
      </c>
      <c r="F7" s="71">
        <v>14.076399790685505</v>
      </c>
      <c r="G7" s="71">
        <v>11.32953957578893</v>
      </c>
      <c r="H7" s="71">
        <v>13.492063492063492</v>
      </c>
      <c r="I7" s="71">
        <v>12.613092070250135</v>
      </c>
      <c r="J7" s="72">
        <f t="shared" si="0"/>
        <v>-2.8460821564269878E-2</v>
      </c>
      <c r="K7" s="72">
        <f t="shared" si="0"/>
        <v>-4.379143583689038E-2</v>
      </c>
      <c r="L7" s="72">
        <f t="shared" si="0"/>
        <v>2.5694354174790934E-2</v>
      </c>
      <c r="M7" s="72">
        <f t="shared" si="0"/>
        <v>-0.19513940039655597</v>
      </c>
      <c r="N7" s="72">
        <f t="shared" si="0"/>
        <v>0.19087482786112919</v>
      </c>
      <c r="O7" s="72">
        <f t="shared" si="0"/>
        <v>-6.5147293616754753E-2</v>
      </c>
    </row>
    <row r="8" spans="1:18" ht="15" customHeight="1" x14ac:dyDescent="0.2">
      <c r="A8" s="54"/>
      <c r="B8" s="73" t="s">
        <v>114</v>
      </c>
      <c r="C8" s="23">
        <v>34.632034632034632</v>
      </c>
      <c r="D8" s="23">
        <v>37.418452935694312</v>
      </c>
      <c r="E8" s="23">
        <v>34.87762237762238</v>
      </c>
      <c r="F8" s="23">
        <v>35.897435897435898</v>
      </c>
      <c r="G8" s="23">
        <v>34.971546818416968</v>
      </c>
      <c r="H8" s="23">
        <v>35.5026455026455</v>
      </c>
      <c r="I8" s="23">
        <v>34.486428951569984</v>
      </c>
      <c r="J8" s="24">
        <f t="shared" si="0"/>
        <v>8.045782851817318E-2</v>
      </c>
      <c r="K8" s="24">
        <f t="shared" si="0"/>
        <v>-6.7903142934276017E-2</v>
      </c>
      <c r="L8" s="24">
        <f t="shared" si="0"/>
        <v>2.9239766081871288E-2</v>
      </c>
      <c r="M8" s="24">
        <f t="shared" si="0"/>
        <v>-2.5792624344098791E-2</v>
      </c>
      <c r="N8" s="24">
        <f t="shared" si="0"/>
        <v>1.5186594032747802E-2</v>
      </c>
      <c r="O8" s="24">
        <f t="shared" si="0"/>
        <v>-2.8623685268744037E-2</v>
      </c>
    </row>
    <row r="9" spans="1:18" ht="15" customHeight="1" x14ac:dyDescent="0.2">
      <c r="A9" s="54"/>
      <c r="B9" s="73" t="s">
        <v>115</v>
      </c>
      <c r="C9" s="23">
        <v>50.595238095238095</v>
      </c>
      <c r="D9" s="23">
        <v>48.229263746505126</v>
      </c>
      <c r="E9" s="23">
        <v>51.3986013986014</v>
      </c>
      <c r="F9" s="23">
        <v>50.026164311878595</v>
      </c>
      <c r="G9" s="23">
        <v>53.698913605794104</v>
      </c>
      <c r="H9" s="23">
        <v>51.005291005291006</v>
      </c>
      <c r="I9" s="23">
        <v>52.900478978179891</v>
      </c>
      <c r="J9" s="24">
        <f t="shared" si="0"/>
        <v>-4.6762787127898719E-2</v>
      </c>
      <c r="K9" s="24">
        <f t="shared" si="0"/>
        <v>6.5713996148778708E-2</v>
      </c>
      <c r="L9" s="24">
        <f t="shared" si="0"/>
        <v>-2.6701837197464107E-2</v>
      </c>
      <c r="M9" s="24">
        <f t="shared" si="0"/>
        <v>7.3416567998666693E-2</v>
      </c>
      <c r="N9" s="24">
        <f t="shared" si="0"/>
        <v>-5.0161584650987301E-2</v>
      </c>
      <c r="O9" s="24">
        <f t="shared" si="0"/>
        <v>3.7156693659335938E-2</v>
      </c>
    </row>
    <row r="10" spans="1:18" ht="6" customHeight="1" x14ac:dyDescent="0.2">
      <c r="A10" s="54"/>
      <c r="B10" s="34"/>
      <c r="C10" s="47"/>
      <c r="D10" s="47"/>
      <c r="E10" s="47"/>
      <c r="F10" s="47"/>
      <c r="G10" s="36"/>
      <c r="H10" s="36"/>
      <c r="I10" s="36"/>
      <c r="J10" s="36"/>
      <c r="K10" s="36"/>
      <c r="L10" s="36"/>
      <c r="M10" s="35"/>
      <c r="N10" s="35"/>
      <c r="O10" s="35"/>
    </row>
    <row r="11" spans="1:18" ht="22.5" customHeight="1" x14ac:dyDescent="0.2">
      <c r="B11" s="309" t="s">
        <v>116</v>
      </c>
      <c r="C11" s="309"/>
      <c r="D11" s="309"/>
      <c r="E11" s="309"/>
      <c r="F11" s="309"/>
      <c r="G11" s="309"/>
      <c r="H11" s="309"/>
      <c r="I11" s="309"/>
      <c r="J11" s="309"/>
      <c r="K11" s="309"/>
      <c r="L11" s="309"/>
      <c r="M11" s="309"/>
      <c r="N11" s="309"/>
      <c r="O11" s="309"/>
    </row>
    <row r="12" spans="1:18" x14ac:dyDescent="0.2">
      <c r="B12" s="28"/>
      <c r="C12" s="28"/>
      <c r="D12" s="28"/>
      <c r="E12" s="28"/>
      <c r="F12" s="28"/>
      <c r="G12" s="28"/>
      <c r="H12" s="28"/>
      <c r="I12" s="28"/>
      <c r="J12" s="28"/>
      <c r="K12" s="28"/>
      <c r="L12" s="28"/>
      <c r="M12" s="28"/>
      <c r="N12" s="28"/>
      <c r="O12" s="28"/>
      <c r="P12" s="28"/>
      <c r="Q12" s="28"/>
      <c r="R12" s="28"/>
    </row>
    <row r="13" spans="1:18" x14ac:dyDescent="0.2">
      <c r="I13" s="28"/>
      <c r="J13" s="28"/>
      <c r="P13" s="28"/>
      <c r="Q13" s="28"/>
      <c r="R13" s="28"/>
    </row>
    <row r="14" spans="1:18" x14ac:dyDescent="0.2">
      <c r="I14" s="28"/>
      <c r="J14" s="28"/>
      <c r="P14" s="28"/>
    </row>
    <row r="15" spans="1:18" ht="37.5" customHeight="1" thickBot="1" x14ac:dyDescent="0.4">
      <c r="B15" s="50" t="s">
        <v>600</v>
      </c>
      <c r="C15" s="51"/>
      <c r="D15" s="51"/>
      <c r="E15" s="51"/>
    </row>
    <row r="16" spans="1:18" s="11" customFormat="1" ht="6" customHeight="1" x14ac:dyDescent="0.2">
      <c r="B16" s="41"/>
      <c r="C16" s="41"/>
      <c r="D16" s="42"/>
      <c r="E16" s="42"/>
    </row>
    <row r="17" spans="1:18" ht="39.75" customHeight="1" x14ac:dyDescent="0.2">
      <c r="B17" s="15"/>
      <c r="C17" s="17">
        <v>2014</v>
      </c>
      <c r="D17" s="17">
        <v>2015</v>
      </c>
      <c r="E17" s="18" t="s">
        <v>593</v>
      </c>
    </row>
    <row r="18" spans="1:18" ht="15" customHeight="1" x14ac:dyDescent="0.2">
      <c r="A18" s="54"/>
      <c r="B18" s="74" t="s">
        <v>117</v>
      </c>
      <c r="C18" s="75">
        <v>89.93891036030422</v>
      </c>
      <c r="D18" s="75">
        <v>89.903507682113769</v>
      </c>
      <c r="E18" s="76">
        <f>D18/C18-1</f>
        <v>-3.9363027691374786E-4</v>
      </c>
    </row>
    <row r="19" spans="1:18" ht="15" customHeight="1" x14ac:dyDescent="0.2">
      <c r="A19" s="54"/>
      <c r="B19" s="77" t="s">
        <v>118</v>
      </c>
      <c r="C19" s="78">
        <v>10.061089639695775</v>
      </c>
      <c r="D19" s="78">
        <v>10.096492317886229</v>
      </c>
      <c r="E19" s="79">
        <f>D19/C19-1</f>
        <v>3.5187717690909892E-3</v>
      </c>
    </row>
    <row r="20" spans="1:18" ht="15" customHeight="1" x14ac:dyDescent="0.2">
      <c r="A20" s="54"/>
      <c r="B20" s="73" t="s">
        <v>119</v>
      </c>
      <c r="C20" s="23">
        <v>11.235026848409719</v>
      </c>
      <c r="D20" s="23">
        <v>10.008203445447093</v>
      </c>
      <c r="E20" s="24">
        <f>D20/C20-1</f>
        <v>-0.10919630362398991</v>
      </c>
    </row>
    <row r="21" spans="1:18" ht="15" customHeight="1" x14ac:dyDescent="0.2">
      <c r="A21" s="54"/>
      <c r="B21" s="73" t="s">
        <v>120</v>
      </c>
      <c r="C21" s="23">
        <v>33.539859562164281</v>
      </c>
      <c r="D21" s="23">
        <v>32.813781788351186</v>
      </c>
      <c r="E21" s="24">
        <f>D21/C21-1</f>
        <v>-2.1648205546816679E-2</v>
      </c>
    </row>
    <row r="22" spans="1:18" ht="15" customHeight="1" x14ac:dyDescent="0.2">
      <c r="A22" s="54"/>
      <c r="B22" s="73" t="s">
        <v>121</v>
      </c>
      <c r="C22" s="23">
        <v>55.225113589425824</v>
      </c>
      <c r="D22" s="23">
        <v>57.178014766201784</v>
      </c>
      <c r="E22" s="24">
        <f>D22/C22-1</f>
        <v>3.5362556088067265E-2</v>
      </c>
    </row>
    <row r="23" spans="1:18" ht="6" customHeight="1" x14ac:dyDescent="0.2">
      <c r="B23" s="34"/>
      <c r="C23" s="34"/>
      <c r="D23" s="47"/>
      <c r="E23" s="47"/>
    </row>
    <row r="24" spans="1:18" ht="22.5" customHeight="1" x14ac:dyDescent="0.2">
      <c r="B24" s="55" t="s">
        <v>122</v>
      </c>
      <c r="C24" s="56"/>
      <c r="D24" s="56"/>
      <c r="E24" s="56"/>
    </row>
    <row r="25" spans="1:18" x14ac:dyDescent="0.2">
      <c r="B25" s="28"/>
      <c r="C25" s="28"/>
      <c r="D25" s="28"/>
      <c r="E25" s="28"/>
      <c r="F25" s="28"/>
      <c r="G25" s="28"/>
      <c r="H25" s="28"/>
      <c r="I25" s="28"/>
      <c r="J25" s="28"/>
      <c r="K25" s="28"/>
      <c r="L25" s="28"/>
      <c r="M25" s="28"/>
      <c r="N25" s="28"/>
      <c r="O25" s="28"/>
      <c r="P25" s="28"/>
      <c r="Q25" s="28"/>
      <c r="R25" s="28"/>
    </row>
    <row r="26" spans="1:18" x14ac:dyDescent="0.2">
      <c r="B26" s="28"/>
      <c r="C26" s="28"/>
      <c r="D26" s="28"/>
      <c r="E26" s="28"/>
      <c r="F26" s="28"/>
      <c r="G26" s="28"/>
      <c r="H26" s="28"/>
      <c r="I26" s="28"/>
      <c r="J26" s="28"/>
      <c r="K26" s="28"/>
      <c r="L26" s="28"/>
      <c r="M26" s="28"/>
      <c r="N26" s="28"/>
      <c r="O26" s="28"/>
      <c r="P26" s="28"/>
      <c r="Q26" s="28"/>
      <c r="R26" s="28"/>
    </row>
    <row r="27" spans="1:18" x14ac:dyDescent="0.2">
      <c r="B27" s="28"/>
      <c r="C27" s="28"/>
      <c r="D27" s="28"/>
      <c r="E27" s="28"/>
      <c r="F27" s="28"/>
      <c r="G27" s="28"/>
      <c r="H27" s="28"/>
      <c r="I27" s="28"/>
      <c r="J27" s="28"/>
      <c r="K27" s="28"/>
      <c r="L27" s="28"/>
      <c r="M27" s="28"/>
      <c r="N27" s="28"/>
      <c r="O27" s="28"/>
      <c r="P27" s="28"/>
      <c r="Q27" s="28"/>
      <c r="R27" s="28"/>
    </row>
    <row r="28" spans="1:18" x14ac:dyDescent="0.2">
      <c r="B28" s="28"/>
      <c r="C28" s="28"/>
      <c r="D28" s="28"/>
      <c r="E28" s="28"/>
      <c r="F28" s="28"/>
      <c r="G28" s="28"/>
      <c r="H28" s="28"/>
      <c r="I28" s="28"/>
      <c r="J28" s="28"/>
      <c r="K28" s="28"/>
      <c r="L28" s="28"/>
      <c r="M28" s="28"/>
      <c r="N28" s="28"/>
      <c r="O28" s="28"/>
      <c r="P28" s="28"/>
      <c r="Q28" s="28"/>
      <c r="R28" s="28"/>
    </row>
    <row r="29" spans="1:18" x14ac:dyDescent="0.2">
      <c r="B29" s="28"/>
      <c r="C29" s="28"/>
      <c r="D29" s="28"/>
      <c r="E29" s="28"/>
      <c r="F29" s="28"/>
      <c r="G29" s="28"/>
      <c r="H29" s="28"/>
      <c r="I29" s="28"/>
      <c r="J29" s="28"/>
      <c r="K29" s="28"/>
      <c r="L29" s="28"/>
      <c r="M29" s="28"/>
      <c r="N29" s="28"/>
      <c r="O29" s="28"/>
      <c r="P29" s="28"/>
      <c r="Q29" s="28"/>
      <c r="R29" s="28"/>
    </row>
    <row r="30" spans="1:18" x14ac:dyDescent="0.2">
      <c r="B30" s="28"/>
      <c r="C30" s="28"/>
      <c r="D30" s="28"/>
      <c r="E30" s="28"/>
      <c r="F30" s="28"/>
      <c r="G30" s="28"/>
      <c r="H30" s="28"/>
      <c r="I30" s="28"/>
      <c r="J30" s="28"/>
      <c r="K30" s="28"/>
      <c r="L30" s="28"/>
      <c r="M30" s="28"/>
      <c r="N30" s="28"/>
      <c r="O30" s="28"/>
      <c r="P30" s="28"/>
      <c r="Q30" s="28"/>
      <c r="R30" s="28"/>
    </row>
    <row r="31" spans="1:18" x14ac:dyDescent="0.2">
      <c r="B31" s="28"/>
      <c r="C31" s="28"/>
      <c r="D31" s="28"/>
      <c r="E31" s="28"/>
      <c r="F31" s="28"/>
      <c r="G31" s="28"/>
      <c r="H31" s="28"/>
      <c r="I31" s="28"/>
      <c r="J31" s="28"/>
      <c r="K31" s="28"/>
      <c r="L31" s="28"/>
      <c r="M31" s="28"/>
      <c r="N31" s="28"/>
      <c r="O31" s="28"/>
      <c r="P31" s="28"/>
      <c r="Q31" s="28"/>
      <c r="R31" s="28"/>
    </row>
    <row r="32" spans="1:18" x14ac:dyDescent="0.2">
      <c r="B32" s="28"/>
      <c r="C32" s="28"/>
      <c r="D32" s="28"/>
      <c r="E32" s="28"/>
      <c r="F32" s="28"/>
      <c r="G32" s="28"/>
      <c r="H32" s="28"/>
      <c r="I32" s="28"/>
      <c r="J32" s="28"/>
      <c r="K32" s="28"/>
      <c r="L32" s="28"/>
      <c r="M32" s="28"/>
      <c r="N32" s="28"/>
      <c r="O32" s="28"/>
      <c r="P32" s="28"/>
      <c r="Q32" s="28"/>
      <c r="R32" s="28"/>
    </row>
    <row r="33" spans="2:18" x14ac:dyDescent="0.2">
      <c r="B33" s="28"/>
      <c r="C33" s="28"/>
      <c r="D33" s="28"/>
      <c r="E33" s="28"/>
      <c r="F33" s="28"/>
      <c r="G33" s="28"/>
      <c r="H33" s="28"/>
      <c r="I33" s="28"/>
      <c r="J33" s="28"/>
      <c r="K33" s="28"/>
      <c r="L33" s="28"/>
      <c r="M33" s="28"/>
      <c r="N33" s="28"/>
      <c r="O33" s="28"/>
      <c r="P33" s="28"/>
      <c r="Q33" s="28"/>
      <c r="R33" s="28"/>
    </row>
  </sheetData>
  <mergeCells count="2">
    <mergeCell ref="B3:O3"/>
    <mergeCell ref="B11:O11"/>
  </mergeCells>
  <printOptions horizontalCentered="1" verticalCentered="1"/>
  <pageMargins left="3.937007874015748E-2" right="3.937007874015748E-2" top="0.74803149606299213" bottom="0.35433070866141736" header="0.11811023622047245" footer="0.11811023622047245"/>
  <pageSetup paperSize="9" scale="67" orientation="landscape" cellComments="atEnd" r:id="rId1"/>
  <headerFooter>
    <oddHeader>&amp;L&amp;G&amp;C&amp;K01+024Encuesta de Turismo Receptivo</oddHeader>
    <oddFooter>&amp;CTurismo de Tenerife&amp;R&amp;K01+034&amp;P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T60"/>
  <sheetViews>
    <sheetView showGridLines="0" zoomScaleNormal="100" workbookViewId="0"/>
  </sheetViews>
  <sheetFormatPr baseColWidth="10" defaultColWidth="9.42578125" defaultRowHeight="12.75" x14ac:dyDescent="0.2"/>
  <cols>
    <col min="1" max="1" width="16.28515625" customWidth="1"/>
    <col min="2" max="2" width="33.7109375" customWidth="1"/>
    <col min="3" max="4" width="8.7109375" customWidth="1"/>
    <col min="5" max="7" width="8.28515625" customWidth="1"/>
    <col min="8" max="8" width="7.7109375" customWidth="1"/>
    <col min="9" max="9" width="8.5703125" customWidth="1"/>
    <col min="10" max="10" width="7.7109375" customWidth="1"/>
    <col min="11" max="14" width="9.85546875" customWidth="1"/>
    <col min="15" max="17" width="9.42578125" customWidth="1"/>
    <col min="18" max="21" width="7.7109375" customWidth="1"/>
    <col min="22" max="22" width="10.85546875" bestFit="1" customWidth="1"/>
  </cols>
  <sheetData>
    <row r="1" spans="1:18" x14ac:dyDescent="0.2">
      <c r="A1" s="10" t="s">
        <v>110</v>
      </c>
      <c r="B1" s="10" t="s">
        <v>111</v>
      </c>
      <c r="C1" s="10"/>
      <c r="D1" s="10"/>
    </row>
    <row r="2" spans="1:18" ht="77.25" customHeight="1" x14ac:dyDescent="0.2">
      <c r="M2" s="53"/>
    </row>
    <row r="3" spans="1:18" s="52" customFormat="1" ht="28.5" customHeight="1" thickBot="1" x14ac:dyDescent="0.4">
      <c r="B3" s="312" t="s">
        <v>123</v>
      </c>
      <c r="C3" s="312"/>
      <c r="D3" s="312"/>
      <c r="E3" s="312"/>
      <c r="F3" s="312"/>
      <c r="G3" s="312"/>
      <c r="H3" s="312"/>
      <c r="I3" s="312"/>
      <c r="J3" s="312"/>
    </row>
    <row r="4" spans="1:18" s="65" customFormat="1" ht="6" customHeight="1" x14ac:dyDescent="0.2">
      <c r="B4" s="12"/>
      <c r="C4" s="12"/>
      <c r="D4" s="12"/>
      <c r="E4" s="14"/>
      <c r="F4" s="14"/>
      <c r="G4" s="14"/>
      <c r="H4" s="13"/>
      <c r="I4" s="13"/>
      <c r="J4" s="13"/>
      <c r="K4" s="52"/>
      <c r="L4" s="52"/>
      <c r="M4" s="52"/>
      <c r="N4" s="52"/>
      <c r="O4" s="52"/>
      <c r="P4" s="52"/>
      <c r="Q4" s="52"/>
      <c r="R4" s="52"/>
    </row>
    <row r="5" spans="1:18" s="52" customFormat="1" ht="26.25" customHeight="1" x14ac:dyDescent="0.2">
      <c r="B5" s="15"/>
      <c r="C5" s="316">
        <v>2013</v>
      </c>
      <c r="D5" s="317"/>
      <c r="E5" s="316">
        <v>2014</v>
      </c>
      <c r="F5" s="317"/>
      <c r="G5" s="316">
        <v>2015</v>
      </c>
      <c r="H5" s="317"/>
      <c r="I5" s="318" t="s">
        <v>593</v>
      </c>
      <c r="J5" s="318"/>
    </row>
    <row r="6" spans="1:18" s="52" customFormat="1" ht="25.5" x14ac:dyDescent="0.2">
      <c r="B6" s="15"/>
      <c r="C6" s="80" t="s">
        <v>124</v>
      </c>
      <c r="D6" s="81" t="s">
        <v>125</v>
      </c>
      <c r="E6" s="80" t="s">
        <v>124</v>
      </c>
      <c r="F6" s="81" t="s">
        <v>125</v>
      </c>
      <c r="G6" s="80" t="s">
        <v>124</v>
      </c>
      <c r="H6" s="81" t="s">
        <v>125</v>
      </c>
      <c r="I6" s="18" t="s">
        <v>124</v>
      </c>
      <c r="J6" s="18" t="s">
        <v>125</v>
      </c>
    </row>
    <row r="7" spans="1:18" s="52" customFormat="1" ht="15" customHeight="1" x14ac:dyDescent="0.2">
      <c r="A7" s="82"/>
      <c r="B7" s="22" t="s">
        <v>75</v>
      </c>
      <c r="C7" s="83">
        <v>89.069824821120164</v>
      </c>
      <c r="D7" s="84">
        <v>10.930175178879843</v>
      </c>
      <c r="E7" s="83">
        <v>85.741548527808078</v>
      </c>
      <c r="F7" s="84">
        <v>14.258451472191924</v>
      </c>
      <c r="G7" s="83">
        <v>86.048324240062342</v>
      </c>
      <c r="H7" s="84">
        <v>13.951675759937656</v>
      </c>
      <c r="I7" s="24">
        <f t="shared" ref="I7:I22" si="0">G7/E7-1</f>
        <v>3.577911963588587E-3</v>
      </c>
      <c r="J7" s="24">
        <f t="shared" ref="J7:J22" si="1">H7/F7-1</f>
        <v>-2.1515359704563197E-2</v>
      </c>
    </row>
    <row r="8" spans="1:18" s="52" customFormat="1" ht="15" customHeight="1" x14ac:dyDescent="0.2">
      <c r="A8" s="82"/>
      <c r="B8" s="22" t="s">
        <v>74</v>
      </c>
      <c r="C8" s="83">
        <v>89.089994972347924</v>
      </c>
      <c r="D8" s="84">
        <v>10.910005027652074</v>
      </c>
      <c r="E8" s="83">
        <v>85.837988826815646</v>
      </c>
      <c r="F8" s="84">
        <v>14.162011173184359</v>
      </c>
      <c r="G8" s="83">
        <v>85.943669386680696</v>
      </c>
      <c r="H8" s="84">
        <v>14.0563306133193</v>
      </c>
      <c r="I8" s="24">
        <f t="shared" si="0"/>
        <v>1.2311630469146184E-3</v>
      </c>
      <c r="J8" s="24">
        <f t="shared" si="1"/>
        <v>-7.4622564954025528E-3</v>
      </c>
    </row>
    <row r="9" spans="1:18" s="52" customFormat="1" ht="15" customHeight="1" x14ac:dyDescent="0.2">
      <c r="B9" s="22" t="s">
        <v>76</v>
      </c>
      <c r="C9" s="83">
        <v>86.446104589114185</v>
      </c>
      <c r="D9" s="84">
        <v>13.553895410885822</v>
      </c>
      <c r="E9" s="83">
        <v>85.47815820543093</v>
      </c>
      <c r="F9" s="84">
        <v>14.521841794569067</v>
      </c>
      <c r="G9" s="83">
        <v>87.076271186440678</v>
      </c>
      <c r="H9" s="84">
        <v>12.92372881355932</v>
      </c>
      <c r="I9" s="24">
        <f t="shared" si="0"/>
        <v>1.8696156007116826E-2</v>
      </c>
      <c r="J9" s="24">
        <f t="shared" si="1"/>
        <v>-0.11004891828579311</v>
      </c>
    </row>
    <row r="10" spans="1:18" s="52" customFormat="1" ht="15" customHeight="1" x14ac:dyDescent="0.2">
      <c r="B10" s="22" t="s">
        <v>62</v>
      </c>
      <c r="C10" s="83">
        <v>90</v>
      </c>
      <c r="D10" s="84">
        <v>10.000000000000004</v>
      </c>
      <c r="E10" s="83">
        <v>87.2</v>
      </c>
      <c r="F10" s="84">
        <v>12.799999999999995</v>
      </c>
      <c r="G10" s="83">
        <v>87.668593448940271</v>
      </c>
      <c r="H10" s="84">
        <v>12.331406551059729</v>
      </c>
      <c r="I10" s="24">
        <f t="shared" si="0"/>
        <v>5.373778084177383E-3</v>
      </c>
      <c r="J10" s="24">
        <f t="shared" si="1"/>
        <v>-3.6608863198458352E-2</v>
      </c>
    </row>
    <row r="11" spans="1:18" s="52" customFormat="1" ht="15" customHeight="1" x14ac:dyDescent="0.2">
      <c r="B11" s="22" t="s">
        <v>63</v>
      </c>
      <c r="C11" s="83">
        <v>85.925925925925924</v>
      </c>
      <c r="D11" s="84">
        <v>14.074074074074076</v>
      </c>
      <c r="E11" s="83">
        <v>88.444444444444443</v>
      </c>
      <c r="F11" s="84">
        <v>11.555555555555559</v>
      </c>
      <c r="G11" s="83">
        <v>86.994727592267139</v>
      </c>
      <c r="H11" s="84">
        <v>13.005272407732868</v>
      </c>
      <c r="I11" s="24">
        <f t="shared" si="0"/>
        <v>-1.6391270941703229E-2</v>
      </c>
      <c r="J11" s="24">
        <f t="shared" si="1"/>
        <v>0.12545626605380544</v>
      </c>
    </row>
    <row r="12" spans="1:18" s="52" customFormat="1" ht="15" customHeight="1" x14ac:dyDescent="0.2">
      <c r="B12" s="22" t="s">
        <v>64</v>
      </c>
      <c r="C12" s="83">
        <v>83.982035928143716</v>
      </c>
      <c r="D12" s="84">
        <v>16.01796407185628</v>
      </c>
      <c r="E12" s="83">
        <v>83.976261127596445</v>
      </c>
      <c r="F12" s="84">
        <v>16.023738872403563</v>
      </c>
      <c r="G12" s="83">
        <v>90.310077519379846</v>
      </c>
      <c r="H12" s="84">
        <v>9.6899224806201509</v>
      </c>
      <c r="I12" s="24">
        <f t="shared" si="0"/>
        <v>7.5423891308516122E-2</v>
      </c>
      <c r="J12" s="24">
        <f t="shared" si="1"/>
        <v>-0.39527706000574248</v>
      </c>
    </row>
    <row r="13" spans="1:18" s="52" customFormat="1" ht="15" customHeight="1" x14ac:dyDescent="0.2">
      <c r="B13" s="22" t="s">
        <v>73</v>
      </c>
      <c r="C13" s="83">
        <v>86.852085967130208</v>
      </c>
      <c r="D13" s="84">
        <v>13.147914032869792</v>
      </c>
      <c r="E13" s="83">
        <v>89.380530973451329</v>
      </c>
      <c r="F13" s="84">
        <v>10.619469026548664</v>
      </c>
      <c r="G13" s="83">
        <v>85.231660231660229</v>
      </c>
      <c r="H13" s="84">
        <v>14.768339768339768</v>
      </c>
      <c r="I13" s="24">
        <f t="shared" si="0"/>
        <v>-4.6418058794296502E-2</v>
      </c>
      <c r="J13" s="24">
        <f t="shared" si="1"/>
        <v>0.39068532818532931</v>
      </c>
    </row>
    <row r="14" spans="1:18" s="52" customFormat="1" ht="15" customHeight="1" x14ac:dyDescent="0.2">
      <c r="B14" s="22" t="s">
        <v>68</v>
      </c>
      <c r="C14" s="83">
        <v>90.792838874680299</v>
      </c>
      <c r="D14" s="84">
        <v>9.207161125319697</v>
      </c>
      <c r="E14" s="83">
        <v>88.6426592797784</v>
      </c>
      <c r="F14" s="84">
        <v>11.357340720221597</v>
      </c>
      <c r="G14" s="83">
        <v>92.61363636363636</v>
      </c>
      <c r="H14" s="84">
        <v>7.3863636363636376</v>
      </c>
      <c r="I14" s="24">
        <f t="shared" si="0"/>
        <v>4.4797585227272618E-2</v>
      </c>
      <c r="J14" s="24">
        <f t="shared" si="1"/>
        <v>-0.34963968957871328</v>
      </c>
    </row>
    <row r="15" spans="1:18" s="52" customFormat="1" ht="15" customHeight="1" x14ac:dyDescent="0.2">
      <c r="B15" s="22" t="s">
        <v>61</v>
      </c>
      <c r="C15" s="83">
        <v>86.812144212523719</v>
      </c>
      <c r="D15" s="84">
        <v>13.187855787476281</v>
      </c>
      <c r="E15" s="83">
        <v>87.897435897435898</v>
      </c>
      <c r="F15" s="84">
        <v>12.102564102564104</v>
      </c>
      <c r="G15" s="83">
        <v>88.388625592417071</v>
      </c>
      <c r="H15" s="84">
        <v>11.611374407582936</v>
      </c>
      <c r="I15" s="24">
        <f t="shared" si="0"/>
        <v>5.5882141494356663E-3</v>
      </c>
      <c r="J15" s="24">
        <f t="shared" si="1"/>
        <v>-4.0585589203952388E-2</v>
      </c>
    </row>
    <row r="16" spans="1:18" s="52" customFormat="1" ht="15" customHeight="1" x14ac:dyDescent="0.2">
      <c r="B16" s="22" t="s">
        <v>70</v>
      </c>
      <c r="C16" s="83">
        <v>89.741306019999257</v>
      </c>
      <c r="D16" s="84">
        <v>10.258693980000748</v>
      </c>
      <c r="E16" s="83">
        <v>89.93891036030422</v>
      </c>
      <c r="F16" s="84">
        <v>10.061089639695775</v>
      </c>
      <c r="G16" s="83">
        <v>89.903507682113769</v>
      </c>
      <c r="H16" s="84">
        <v>10.096492317886229</v>
      </c>
      <c r="I16" s="24">
        <f t="shared" si="0"/>
        <v>-3.9363027691374786E-4</v>
      </c>
      <c r="J16" s="24">
        <f t="shared" si="1"/>
        <v>3.5187717690909892E-3</v>
      </c>
    </row>
    <row r="17" spans="1:20" s="52" customFormat="1" ht="15" customHeight="1" x14ac:dyDescent="0.2">
      <c r="B17" s="22" t="s">
        <v>66</v>
      </c>
      <c r="C17" s="83">
        <v>90.079792969592447</v>
      </c>
      <c r="D17" s="84">
        <v>9.9202070304075498</v>
      </c>
      <c r="E17" s="83">
        <v>91.004319654427604</v>
      </c>
      <c r="F17" s="84">
        <v>8.9956803455723904</v>
      </c>
      <c r="G17" s="83">
        <v>90.748759108670413</v>
      </c>
      <c r="H17" s="84">
        <v>9.2512408913295925</v>
      </c>
      <c r="I17" s="24">
        <f t="shared" si="0"/>
        <v>-2.8082243428403375E-3</v>
      </c>
      <c r="J17" s="24">
        <f t="shared" si="1"/>
        <v>2.8409251545158165E-2</v>
      </c>
    </row>
    <row r="18" spans="1:20" s="52" customFormat="1" ht="15" customHeight="1" x14ac:dyDescent="0.2">
      <c r="B18" s="22" t="s">
        <v>65</v>
      </c>
      <c r="C18" s="83">
        <v>90.660919540229884</v>
      </c>
      <c r="D18" s="84">
        <v>9.3390804597701162</v>
      </c>
      <c r="E18" s="83">
        <v>93.023255813953483</v>
      </c>
      <c r="F18" s="84">
        <v>6.9767441860465125</v>
      </c>
      <c r="G18" s="83">
        <v>91.497461928934015</v>
      </c>
      <c r="H18" s="84">
        <v>8.5025380710659881</v>
      </c>
      <c r="I18" s="24">
        <f t="shared" si="0"/>
        <v>-1.6402284263959288E-2</v>
      </c>
      <c r="J18" s="24">
        <f t="shared" si="1"/>
        <v>0.21869712351945814</v>
      </c>
    </row>
    <row r="19" spans="1:20" s="52" customFormat="1" ht="15" customHeight="1" x14ac:dyDescent="0.2">
      <c r="B19" s="22" t="s">
        <v>72</v>
      </c>
      <c r="C19" s="83">
        <v>92.307692307692307</v>
      </c>
      <c r="D19" s="84">
        <v>7.6923076923076925</v>
      </c>
      <c r="E19" s="83">
        <v>91.739130434782595</v>
      </c>
      <c r="F19" s="84">
        <v>8.2608695652173978</v>
      </c>
      <c r="G19" s="83">
        <v>92.027334851936217</v>
      </c>
      <c r="H19" s="84">
        <v>7.9726651480637853</v>
      </c>
      <c r="I19" s="24">
        <f t="shared" si="0"/>
        <v>3.1415647367456501E-3</v>
      </c>
      <c r="J19" s="24">
        <f t="shared" si="1"/>
        <v>-3.4887903129121489E-2</v>
      </c>
    </row>
    <row r="20" spans="1:20" s="52" customFormat="1" ht="15" customHeight="1" x14ac:dyDescent="0.2">
      <c r="B20" s="22" t="s">
        <v>67</v>
      </c>
      <c r="C20" s="83">
        <v>92.969696969696969</v>
      </c>
      <c r="D20" s="84">
        <v>7.0303030303030303</v>
      </c>
      <c r="E20" s="83">
        <v>93.562231759656655</v>
      </c>
      <c r="F20" s="84">
        <v>6.4377682403433489</v>
      </c>
      <c r="G20" s="83">
        <v>93.88297872340425</v>
      </c>
      <c r="H20" s="84">
        <v>6.1170212765957483</v>
      </c>
      <c r="I20" s="24">
        <f t="shared" si="0"/>
        <v>3.4281670895959238E-3</v>
      </c>
      <c r="J20" s="24">
        <f t="shared" si="1"/>
        <v>-4.9822695035460662E-2</v>
      </c>
    </row>
    <row r="21" spans="1:20" s="52" customFormat="1" ht="15" customHeight="1" x14ac:dyDescent="0.2">
      <c r="B21" s="22" t="s">
        <v>71</v>
      </c>
      <c r="C21" s="83">
        <v>93.736017897091727</v>
      </c>
      <c r="D21" s="84">
        <v>6.2639821029082769</v>
      </c>
      <c r="E21" s="83">
        <v>92.678868552412652</v>
      </c>
      <c r="F21" s="84">
        <v>7.3211314475873497</v>
      </c>
      <c r="G21" s="83">
        <v>92.524682651622001</v>
      </c>
      <c r="H21" s="84">
        <v>7.4753173483780015</v>
      </c>
      <c r="I21" s="24">
        <f t="shared" si="0"/>
        <v>-1.6636575650840202E-3</v>
      </c>
      <c r="J21" s="24">
        <f t="shared" si="1"/>
        <v>2.106039235799595E-2</v>
      </c>
    </row>
    <row r="22" spans="1:20" s="52" customFormat="1" ht="15" customHeight="1" x14ac:dyDescent="0.2">
      <c r="B22" s="22" t="s">
        <v>69</v>
      </c>
      <c r="C22" s="83">
        <v>91.81975736568458</v>
      </c>
      <c r="D22" s="84">
        <v>8.1802426343154195</v>
      </c>
      <c r="E22" s="83">
        <v>94.170243204577972</v>
      </c>
      <c r="F22" s="84">
        <v>5.8297567954220311</v>
      </c>
      <c r="G22" s="83">
        <v>93.264063059835181</v>
      </c>
      <c r="H22" s="84">
        <v>6.7359369401648221</v>
      </c>
      <c r="I22" s="24">
        <f t="shared" si="0"/>
        <v>-9.6227864971547561E-3</v>
      </c>
      <c r="J22" s="24">
        <f t="shared" si="1"/>
        <v>0.15544047145403961</v>
      </c>
    </row>
    <row r="23" spans="1:20" s="52" customFormat="1" ht="6" customHeight="1" x14ac:dyDescent="0.2">
      <c r="B23" s="22"/>
      <c r="C23" s="23"/>
      <c r="D23" s="23"/>
      <c r="E23" s="23"/>
      <c r="F23" s="23"/>
      <c r="G23" s="23"/>
      <c r="H23" s="23"/>
      <c r="I23" s="24"/>
      <c r="J23" s="24"/>
    </row>
    <row r="24" spans="1:20" s="52" customFormat="1" ht="12.75" customHeight="1" x14ac:dyDescent="0.2">
      <c r="B24" s="309" t="s">
        <v>59</v>
      </c>
      <c r="C24" s="309"/>
      <c r="D24" s="309"/>
      <c r="E24" s="309"/>
      <c r="F24" s="309"/>
      <c r="G24" s="309"/>
      <c r="H24" s="309"/>
      <c r="I24" s="309"/>
      <c r="J24" s="309"/>
    </row>
    <row r="25" spans="1:20" s="52" customFormat="1" x14ac:dyDescent="0.2">
      <c r="B25" s="49"/>
      <c r="C25" s="49"/>
      <c r="D25" s="49"/>
      <c r="E25" s="49"/>
      <c r="F25" s="49"/>
      <c r="G25" s="49"/>
      <c r="H25" s="49"/>
      <c r="I25" s="49"/>
      <c r="J25" s="49"/>
      <c r="S25" s="49"/>
      <c r="T25" s="49"/>
    </row>
    <row r="26" spans="1:20" x14ac:dyDescent="0.2">
      <c r="B26" s="28"/>
      <c r="C26" s="28"/>
      <c r="D26" s="28"/>
      <c r="E26" s="28"/>
      <c r="F26" s="28"/>
      <c r="G26" s="28"/>
      <c r="H26" s="28"/>
      <c r="I26" s="28"/>
      <c r="J26" s="28"/>
      <c r="S26" s="28"/>
      <c r="T26" s="28"/>
    </row>
    <row r="27" spans="1:20" x14ac:dyDescent="0.2">
      <c r="A27" s="44"/>
      <c r="B27" s="299"/>
      <c r="C27" s="299"/>
      <c r="D27" s="299"/>
      <c r="E27" s="299"/>
      <c r="F27" s="299"/>
      <c r="G27" s="299"/>
      <c r="H27" s="299"/>
      <c r="I27" s="299"/>
      <c r="J27" s="299"/>
      <c r="K27" s="28"/>
      <c r="L27" s="28"/>
      <c r="M27" s="28"/>
      <c r="N27" s="28"/>
      <c r="O27" s="28"/>
      <c r="P27" s="28"/>
      <c r="Q27" s="28"/>
      <c r="R27" s="28"/>
      <c r="S27" s="28"/>
      <c r="T27" s="28"/>
    </row>
    <row r="28" spans="1:20" x14ac:dyDescent="0.2">
      <c r="A28" s="10"/>
      <c r="B28" s="85"/>
      <c r="C28" s="85"/>
      <c r="D28" s="85"/>
      <c r="E28" s="85"/>
      <c r="F28" s="85"/>
      <c r="G28" s="85"/>
      <c r="H28" s="85"/>
      <c r="I28" s="85"/>
      <c r="J28" s="85"/>
      <c r="K28" s="28"/>
      <c r="L28" s="28"/>
      <c r="M28" s="28"/>
      <c r="N28" s="28"/>
      <c r="O28" s="28"/>
      <c r="P28" s="28"/>
      <c r="Q28" s="28"/>
      <c r="R28" s="28"/>
      <c r="S28" s="28"/>
      <c r="T28" s="28"/>
    </row>
    <row r="29" spans="1:20" x14ac:dyDescent="0.2">
      <c r="A29" s="10"/>
      <c r="B29" s="85"/>
      <c r="C29" s="85"/>
      <c r="D29" s="85"/>
      <c r="E29" s="85"/>
      <c r="F29" s="85"/>
      <c r="G29" s="85"/>
      <c r="H29" s="85"/>
      <c r="I29" s="85"/>
      <c r="J29" s="85"/>
      <c r="K29" s="28"/>
      <c r="L29" s="28"/>
      <c r="M29" s="28"/>
      <c r="N29" s="28"/>
      <c r="O29" s="28"/>
      <c r="P29" s="28"/>
      <c r="Q29" s="28"/>
      <c r="R29" s="28"/>
      <c r="S29" s="28"/>
      <c r="T29" s="28"/>
    </row>
    <row r="30" spans="1:20" x14ac:dyDescent="0.2">
      <c r="A30" s="10"/>
      <c r="B30" s="58"/>
      <c r="C30" s="58"/>
      <c r="D30" s="58"/>
      <c r="E30" s="313">
        <v>2014</v>
      </c>
      <c r="F30" s="314"/>
      <c r="G30" s="313">
        <v>2015</v>
      </c>
      <c r="H30" s="314"/>
      <c r="I30" s="315" t="s">
        <v>593</v>
      </c>
      <c r="J30" s="315"/>
      <c r="K30" s="28"/>
      <c r="L30" s="28"/>
      <c r="M30" s="28"/>
      <c r="N30" s="28"/>
      <c r="O30" s="28"/>
      <c r="P30" s="28"/>
      <c r="Q30" s="28"/>
      <c r="R30" s="28"/>
      <c r="S30" s="28"/>
      <c r="T30" s="28"/>
    </row>
    <row r="31" spans="1:20" ht="25.5" x14ac:dyDescent="0.2">
      <c r="A31" s="10"/>
      <c r="B31" s="58"/>
      <c r="C31" s="58"/>
      <c r="D31" s="58"/>
      <c r="E31" s="86" t="s">
        <v>124</v>
      </c>
      <c r="F31" s="86" t="s">
        <v>125</v>
      </c>
      <c r="G31" s="86" t="s">
        <v>124</v>
      </c>
      <c r="H31" s="86" t="s">
        <v>125</v>
      </c>
      <c r="I31" s="61" t="s">
        <v>124</v>
      </c>
      <c r="J31" s="61" t="s">
        <v>125</v>
      </c>
      <c r="K31" s="28"/>
      <c r="L31" s="28"/>
      <c r="M31" s="28"/>
      <c r="N31" s="28"/>
      <c r="O31" s="28"/>
      <c r="P31" s="28"/>
      <c r="Q31" s="28"/>
      <c r="R31" s="28"/>
      <c r="S31" s="28"/>
      <c r="T31" s="28"/>
    </row>
    <row r="32" spans="1:20" x14ac:dyDescent="0.2">
      <c r="A32" s="10"/>
      <c r="B32" s="58" t="s">
        <v>73</v>
      </c>
      <c r="C32" s="58"/>
      <c r="D32" s="58"/>
      <c r="E32" s="62">
        <v>89.380530973451329</v>
      </c>
      <c r="F32" s="62">
        <v>10.619469026548664</v>
      </c>
      <c r="G32" s="62">
        <v>85.231660231660229</v>
      </c>
      <c r="H32" s="62">
        <v>14.768339768339768</v>
      </c>
      <c r="I32" s="63">
        <f t="shared" ref="I32:I47" si="2">G32/E32-1</f>
        <v>-4.6418058794296502E-2</v>
      </c>
      <c r="J32" s="63">
        <f t="shared" ref="J32:J47" si="3">H32/F32-1</f>
        <v>0.39068532818532931</v>
      </c>
      <c r="K32" s="28"/>
      <c r="L32" s="28"/>
      <c r="M32" s="28"/>
      <c r="N32" s="28"/>
      <c r="O32" s="28"/>
      <c r="P32" s="28"/>
      <c r="Q32" s="28"/>
      <c r="R32" s="28"/>
      <c r="S32" s="28"/>
      <c r="T32" s="28"/>
    </row>
    <row r="33" spans="1:20" x14ac:dyDescent="0.2">
      <c r="A33" s="10"/>
      <c r="B33" s="58" t="s">
        <v>74</v>
      </c>
      <c r="C33" s="58"/>
      <c r="D33" s="58"/>
      <c r="E33" s="62">
        <v>85.837988826815646</v>
      </c>
      <c r="F33" s="62">
        <v>14.162011173184359</v>
      </c>
      <c r="G33" s="62">
        <v>85.943669386680696</v>
      </c>
      <c r="H33" s="62">
        <v>14.0563306133193</v>
      </c>
      <c r="I33" s="63">
        <f t="shared" si="2"/>
        <v>1.2311630469146184E-3</v>
      </c>
      <c r="J33" s="63">
        <f t="shared" si="3"/>
        <v>-7.4622564954025528E-3</v>
      </c>
      <c r="K33" s="28"/>
      <c r="L33" s="28"/>
      <c r="M33" s="28"/>
      <c r="N33" s="28"/>
      <c r="O33" s="28"/>
      <c r="P33" s="28"/>
      <c r="Q33" s="28"/>
      <c r="R33" s="28"/>
      <c r="S33" s="28"/>
      <c r="T33" s="28"/>
    </row>
    <row r="34" spans="1:20" x14ac:dyDescent="0.2">
      <c r="A34" s="10"/>
      <c r="B34" s="58" t="s">
        <v>75</v>
      </c>
      <c r="C34" s="58"/>
      <c r="D34" s="58"/>
      <c r="E34" s="62">
        <v>85.741548527808078</v>
      </c>
      <c r="F34" s="62">
        <v>14.258451472191924</v>
      </c>
      <c r="G34" s="62">
        <v>86.048324240062342</v>
      </c>
      <c r="H34" s="62">
        <v>13.951675759937656</v>
      </c>
      <c r="I34" s="63">
        <f t="shared" si="2"/>
        <v>3.577911963588587E-3</v>
      </c>
      <c r="J34" s="63">
        <f t="shared" si="3"/>
        <v>-2.1515359704563197E-2</v>
      </c>
    </row>
    <row r="35" spans="1:20" x14ac:dyDescent="0.2">
      <c r="A35" s="10"/>
      <c r="B35" s="58" t="s">
        <v>63</v>
      </c>
      <c r="C35" s="58"/>
      <c r="D35" s="58"/>
      <c r="E35" s="62">
        <v>88.444444444444443</v>
      </c>
      <c r="F35" s="62">
        <v>11.555555555555559</v>
      </c>
      <c r="G35" s="62">
        <v>86.994727592267139</v>
      </c>
      <c r="H35" s="62">
        <v>13.005272407732868</v>
      </c>
      <c r="I35" s="63">
        <f t="shared" si="2"/>
        <v>-1.6391270941703229E-2</v>
      </c>
      <c r="J35" s="63">
        <f t="shared" si="3"/>
        <v>0.12545626605380544</v>
      </c>
    </row>
    <row r="36" spans="1:20" x14ac:dyDescent="0.2">
      <c r="A36" s="10"/>
      <c r="B36" s="58" t="s">
        <v>76</v>
      </c>
      <c r="C36" s="58"/>
      <c r="D36" s="58"/>
      <c r="E36" s="62">
        <v>85.47815820543093</v>
      </c>
      <c r="F36" s="62">
        <v>14.521841794569067</v>
      </c>
      <c r="G36" s="62">
        <v>87.076271186440678</v>
      </c>
      <c r="H36" s="62">
        <v>12.92372881355932</v>
      </c>
      <c r="I36" s="63">
        <f t="shared" si="2"/>
        <v>1.8696156007116826E-2</v>
      </c>
      <c r="J36" s="63">
        <f t="shared" si="3"/>
        <v>-0.11004891828579311</v>
      </c>
    </row>
    <row r="37" spans="1:20" x14ac:dyDescent="0.2">
      <c r="A37" s="10"/>
      <c r="B37" s="58" t="s">
        <v>62</v>
      </c>
      <c r="C37" s="58"/>
      <c r="D37" s="58"/>
      <c r="E37" s="62">
        <v>87.2</v>
      </c>
      <c r="F37" s="62">
        <v>12.799999999999995</v>
      </c>
      <c r="G37" s="62">
        <v>87.668593448940271</v>
      </c>
      <c r="H37" s="62">
        <v>12.331406551059729</v>
      </c>
      <c r="I37" s="63">
        <f t="shared" si="2"/>
        <v>5.373778084177383E-3</v>
      </c>
      <c r="J37" s="63">
        <f t="shared" si="3"/>
        <v>-3.6608863198458352E-2</v>
      </c>
    </row>
    <row r="38" spans="1:20" x14ac:dyDescent="0.2">
      <c r="A38" s="10"/>
      <c r="B38" s="58" t="s">
        <v>61</v>
      </c>
      <c r="C38" s="58"/>
      <c r="D38" s="58"/>
      <c r="E38" s="62">
        <v>87.897435897435898</v>
      </c>
      <c r="F38" s="62">
        <v>12.102564102564104</v>
      </c>
      <c r="G38" s="62">
        <v>88.388625592417071</v>
      </c>
      <c r="H38" s="62">
        <v>11.611374407582936</v>
      </c>
      <c r="I38" s="63">
        <f t="shared" si="2"/>
        <v>5.5882141494356663E-3</v>
      </c>
      <c r="J38" s="63">
        <f t="shared" si="3"/>
        <v>-4.0585589203952388E-2</v>
      </c>
    </row>
    <row r="39" spans="1:20" x14ac:dyDescent="0.2">
      <c r="A39" s="10"/>
      <c r="B39" s="58" t="s">
        <v>70</v>
      </c>
      <c r="C39" s="58"/>
      <c r="D39" s="58"/>
      <c r="E39" s="62">
        <v>89.93891036030422</v>
      </c>
      <c r="F39" s="62">
        <v>10.061089639695775</v>
      </c>
      <c r="G39" s="62">
        <v>89.903507682113769</v>
      </c>
      <c r="H39" s="62">
        <v>10.096492317886229</v>
      </c>
      <c r="I39" s="63">
        <f t="shared" si="2"/>
        <v>-3.9363027691374786E-4</v>
      </c>
      <c r="J39" s="63">
        <f t="shared" si="3"/>
        <v>3.5187717690909892E-3</v>
      </c>
    </row>
    <row r="40" spans="1:20" x14ac:dyDescent="0.2">
      <c r="A40" s="10"/>
      <c r="B40" s="58" t="s">
        <v>64</v>
      </c>
      <c r="C40" s="58"/>
      <c r="D40" s="58"/>
      <c r="E40" s="62">
        <v>83.976261127596445</v>
      </c>
      <c r="F40" s="62">
        <v>16.023738872403563</v>
      </c>
      <c r="G40" s="62">
        <v>90.310077519379846</v>
      </c>
      <c r="H40" s="62">
        <v>9.6899224806201509</v>
      </c>
      <c r="I40" s="63">
        <f t="shared" si="2"/>
        <v>7.5423891308516122E-2</v>
      </c>
      <c r="J40" s="63">
        <f t="shared" si="3"/>
        <v>-0.39527706000574248</v>
      </c>
    </row>
    <row r="41" spans="1:20" x14ac:dyDescent="0.2">
      <c r="A41" s="10"/>
      <c r="B41" s="58" t="s">
        <v>66</v>
      </c>
      <c r="C41" s="58"/>
      <c r="D41" s="58"/>
      <c r="E41" s="62">
        <v>91.004319654427604</v>
      </c>
      <c r="F41" s="62">
        <v>8.9956803455723904</v>
      </c>
      <c r="G41" s="62">
        <v>90.748759108670413</v>
      </c>
      <c r="H41" s="62">
        <v>9.2512408913295925</v>
      </c>
      <c r="I41" s="63">
        <f t="shared" si="2"/>
        <v>-2.8082243428403375E-3</v>
      </c>
      <c r="J41" s="63">
        <f t="shared" si="3"/>
        <v>2.8409251545158165E-2</v>
      </c>
    </row>
    <row r="42" spans="1:20" x14ac:dyDescent="0.2">
      <c r="A42" s="10"/>
      <c r="B42" s="58" t="s">
        <v>65</v>
      </c>
      <c r="C42" s="58"/>
      <c r="D42" s="58"/>
      <c r="E42" s="62">
        <v>93.023255813953483</v>
      </c>
      <c r="F42" s="62">
        <v>6.9767441860465125</v>
      </c>
      <c r="G42" s="62">
        <v>91.497461928934015</v>
      </c>
      <c r="H42" s="62">
        <v>8.5025380710659881</v>
      </c>
      <c r="I42" s="63">
        <f t="shared" si="2"/>
        <v>-1.6402284263959288E-2</v>
      </c>
      <c r="J42" s="63">
        <f t="shared" si="3"/>
        <v>0.21869712351945814</v>
      </c>
    </row>
    <row r="43" spans="1:20" x14ac:dyDescent="0.2">
      <c r="A43" s="10"/>
      <c r="B43" s="58" t="s">
        <v>72</v>
      </c>
      <c r="C43" s="58"/>
      <c r="D43" s="58"/>
      <c r="E43" s="62">
        <v>91.739130434782595</v>
      </c>
      <c r="F43" s="62">
        <v>8.2608695652173978</v>
      </c>
      <c r="G43" s="62">
        <v>92.027334851936217</v>
      </c>
      <c r="H43" s="62">
        <v>7.9726651480637853</v>
      </c>
      <c r="I43" s="63">
        <f t="shared" si="2"/>
        <v>3.1415647367456501E-3</v>
      </c>
      <c r="J43" s="63">
        <f t="shared" si="3"/>
        <v>-3.4887903129121489E-2</v>
      </c>
    </row>
    <row r="44" spans="1:20" x14ac:dyDescent="0.2">
      <c r="A44" s="10"/>
      <c r="B44" s="58" t="s">
        <v>71</v>
      </c>
      <c r="C44" s="58"/>
      <c r="D44" s="58"/>
      <c r="E44" s="62">
        <v>92.678868552412652</v>
      </c>
      <c r="F44" s="62">
        <v>7.3211314475873497</v>
      </c>
      <c r="G44" s="62">
        <v>92.524682651622001</v>
      </c>
      <c r="H44" s="62">
        <v>7.4753173483780015</v>
      </c>
      <c r="I44" s="63">
        <f t="shared" si="2"/>
        <v>-1.6636575650840202E-3</v>
      </c>
      <c r="J44" s="63">
        <f t="shared" si="3"/>
        <v>2.106039235799595E-2</v>
      </c>
    </row>
    <row r="45" spans="1:20" x14ac:dyDescent="0.2">
      <c r="A45" s="10"/>
      <c r="B45" s="58" t="s">
        <v>68</v>
      </c>
      <c r="C45" s="58"/>
      <c r="D45" s="58"/>
      <c r="E45" s="62">
        <v>88.6426592797784</v>
      </c>
      <c r="F45" s="62">
        <v>11.357340720221597</v>
      </c>
      <c r="G45" s="62">
        <v>92.61363636363636</v>
      </c>
      <c r="H45" s="62">
        <v>7.3863636363636376</v>
      </c>
      <c r="I45" s="63">
        <f t="shared" si="2"/>
        <v>4.4797585227272618E-2</v>
      </c>
      <c r="J45" s="63">
        <f t="shared" si="3"/>
        <v>-0.34963968957871328</v>
      </c>
    </row>
    <row r="46" spans="1:20" x14ac:dyDescent="0.2">
      <c r="A46" s="10"/>
      <c r="B46" s="58" t="s">
        <v>69</v>
      </c>
      <c r="C46" s="58"/>
      <c r="D46" s="58"/>
      <c r="E46" s="62">
        <v>94.170243204577972</v>
      </c>
      <c r="F46" s="62">
        <v>5.8297567954220311</v>
      </c>
      <c r="G46" s="62">
        <v>93.264063059835181</v>
      </c>
      <c r="H46" s="62">
        <v>6.7359369401648221</v>
      </c>
      <c r="I46" s="63">
        <f t="shared" si="2"/>
        <v>-9.6227864971547561E-3</v>
      </c>
      <c r="J46" s="63">
        <f t="shared" si="3"/>
        <v>0.15544047145403961</v>
      </c>
    </row>
    <row r="47" spans="1:20" x14ac:dyDescent="0.2">
      <c r="A47" s="10"/>
      <c r="B47" s="58" t="s">
        <v>67</v>
      </c>
      <c r="C47" s="58"/>
      <c r="D47" s="58"/>
      <c r="E47" s="62">
        <v>93.562231759656655</v>
      </c>
      <c r="F47" s="62">
        <v>6.4377682403433489</v>
      </c>
      <c r="G47" s="62">
        <v>93.88297872340425</v>
      </c>
      <c r="H47" s="62">
        <v>6.1170212765957483</v>
      </c>
      <c r="I47" s="63">
        <f t="shared" si="2"/>
        <v>3.4281670895959238E-3</v>
      </c>
      <c r="J47" s="63">
        <f t="shared" si="3"/>
        <v>-4.9822695035460662E-2</v>
      </c>
    </row>
    <row r="48" spans="1:20" x14ac:dyDescent="0.2">
      <c r="A48" s="10"/>
      <c r="B48" s="87"/>
      <c r="C48" s="87"/>
      <c r="D48" s="87"/>
      <c r="E48" s="87"/>
      <c r="F48" s="87"/>
      <c r="G48" s="87"/>
      <c r="H48" s="87"/>
      <c r="I48" s="87"/>
      <c r="J48" s="87"/>
    </row>
    <row r="49" spans="1:10" x14ac:dyDescent="0.2">
      <c r="A49" s="10"/>
      <c r="B49" s="87"/>
      <c r="C49" s="87"/>
      <c r="D49" s="87"/>
      <c r="E49" s="87"/>
      <c r="F49" s="87"/>
      <c r="G49" s="87"/>
      <c r="H49" s="87"/>
      <c r="I49" s="87"/>
      <c r="J49" s="87"/>
    </row>
    <row r="50" spans="1:10" x14ac:dyDescent="0.2">
      <c r="A50" s="44"/>
      <c r="B50" s="44"/>
      <c r="C50" s="44"/>
      <c r="D50" s="44"/>
      <c r="E50" s="44"/>
      <c r="F50" s="44"/>
      <c r="G50" s="44"/>
      <c r="H50" s="44"/>
      <c r="I50" s="44"/>
      <c r="J50" s="44"/>
    </row>
    <row r="51" spans="1:10" x14ac:dyDescent="0.2">
      <c r="A51" s="44"/>
      <c r="B51" s="44"/>
      <c r="C51" s="44"/>
      <c r="D51" s="44"/>
      <c r="E51" s="44"/>
      <c r="F51" s="44"/>
      <c r="G51" s="44"/>
      <c r="H51" s="44"/>
      <c r="I51" s="44"/>
      <c r="J51" s="44"/>
    </row>
    <row r="52" spans="1:10" x14ac:dyDescent="0.2">
      <c r="A52" s="44"/>
      <c r="B52" s="44"/>
      <c r="C52" s="44"/>
      <c r="D52" s="44"/>
      <c r="E52" s="44"/>
      <c r="F52" s="44"/>
      <c r="G52" s="44"/>
      <c r="H52" s="44"/>
      <c r="I52" s="44"/>
      <c r="J52" s="44"/>
    </row>
    <row r="53" spans="1:10" x14ac:dyDescent="0.2">
      <c r="A53" s="44"/>
      <c r="B53" s="44"/>
      <c r="C53" s="44"/>
      <c r="D53" s="44"/>
      <c r="E53" s="44"/>
      <c r="F53" s="44"/>
      <c r="G53" s="44"/>
      <c r="H53" s="44"/>
      <c r="I53" s="44"/>
      <c r="J53" s="44"/>
    </row>
    <row r="54" spans="1:10" x14ac:dyDescent="0.2">
      <c r="A54" s="44"/>
      <c r="B54" s="44"/>
      <c r="C54" s="44"/>
      <c r="D54" s="44"/>
      <c r="E54" s="44"/>
      <c r="F54" s="44"/>
      <c r="G54" s="44"/>
      <c r="H54" s="44"/>
      <c r="I54" s="44"/>
      <c r="J54" s="44"/>
    </row>
    <row r="55" spans="1:10" x14ac:dyDescent="0.2">
      <c r="A55" s="44"/>
      <c r="B55" s="44"/>
      <c r="C55" s="44"/>
      <c r="D55" s="44"/>
      <c r="E55" s="44"/>
      <c r="F55" s="44"/>
      <c r="G55" s="44"/>
      <c r="H55" s="44"/>
      <c r="I55" s="44"/>
      <c r="J55" s="44"/>
    </row>
    <row r="56" spans="1:10" x14ac:dyDescent="0.2">
      <c r="A56" s="44"/>
      <c r="B56" s="44"/>
      <c r="C56" s="44"/>
      <c r="D56" s="44"/>
      <c r="E56" s="44"/>
      <c r="F56" s="44"/>
      <c r="G56" s="44"/>
      <c r="H56" s="44"/>
      <c r="I56" s="44"/>
      <c r="J56" s="44"/>
    </row>
    <row r="57" spans="1:10" x14ac:dyDescent="0.2">
      <c r="A57" s="44"/>
      <c r="B57" s="44"/>
      <c r="C57" s="44"/>
      <c r="D57" s="44"/>
      <c r="E57" s="44"/>
      <c r="F57" s="44"/>
      <c r="G57" s="44"/>
      <c r="H57" s="44"/>
      <c r="I57" s="44"/>
      <c r="J57" s="44"/>
    </row>
    <row r="58" spans="1:10" x14ac:dyDescent="0.2">
      <c r="A58" s="44"/>
      <c r="B58" s="44"/>
      <c r="C58" s="44"/>
      <c r="D58" s="44"/>
      <c r="E58" s="44"/>
      <c r="F58" s="44"/>
      <c r="G58" s="44"/>
      <c r="H58" s="44"/>
      <c r="I58" s="44"/>
      <c r="J58" s="44"/>
    </row>
    <row r="59" spans="1:10" x14ac:dyDescent="0.2">
      <c r="A59" s="44"/>
      <c r="B59" s="44"/>
      <c r="C59" s="44"/>
      <c r="D59" s="44"/>
      <c r="E59" s="44"/>
      <c r="F59" s="44"/>
      <c r="G59" s="44"/>
      <c r="H59" s="44"/>
      <c r="I59" s="44"/>
      <c r="J59" s="44"/>
    </row>
    <row r="60" spans="1:10" x14ac:dyDescent="0.2">
      <c r="A60" s="44"/>
      <c r="B60" s="44"/>
      <c r="C60" s="44"/>
      <c r="D60" s="44"/>
      <c r="E60" s="44"/>
      <c r="F60" s="44"/>
      <c r="G60" s="44"/>
      <c r="H60" s="44"/>
      <c r="I60" s="44"/>
      <c r="J60" s="44"/>
    </row>
  </sheetData>
  <sortState ref="B32:J47">
    <sortCondition descending="1" ref="H32:H47"/>
  </sortState>
  <mergeCells count="9">
    <mergeCell ref="B24:J24"/>
    <mergeCell ref="E30:F30"/>
    <mergeCell ref="G30:H30"/>
    <mergeCell ref="I30:J30"/>
    <mergeCell ref="B3:J3"/>
    <mergeCell ref="C5:D5"/>
    <mergeCell ref="E5:F5"/>
    <mergeCell ref="G5:H5"/>
    <mergeCell ref="I5:J5"/>
  </mergeCells>
  <conditionalFormatting sqref="B7:J22">
    <cfRule type="expression" dxfId="51" priority="3">
      <formula>$B7="Todos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92"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4" id="{2715AC0B-2736-4F50-A8B6-42C62B9E64C1}">
            <xm:f>$B7=Edad!$B$1</xm:f>
            <x14:dxf>
              <font>
                <color theme="6"/>
              </font>
            </x14:dxf>
          </x14:cfRule>
          <xm:sqref>B7:J22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E04699B40B4447A8CC9DC895BC9CE0" ma:contentTypeVersion="63" ma:contentTypeDescription="Crear nuevo documento." ma:contentTypeScope="" ma:versionID="6c4507b04e8982cf8f6bf990e8008c42">
  <xsd:schema xmlns:xsd="http://www.w3.org/2001/XMLSchema" xmlns:xs="http://www.w3.org/2001/XMLSchema" xmlns:p="http://schemas.microsoft.com/office/2006/metadata/properties" xmlns:ns1="http://schemas.microsoft.com/sharepoint/v3" xmlns:ns2="13009081-d2c6-487e-bae7-21e205a99b27" xmlns:ns3="8b099203-c902-4a5b-992f-1f849b15ff82" targetNamespace="http://schemas.microsoft.com/office/2006/metadata/properties" ma:root="true" ma:fieldsID="a3c34514ef8521cb3c29381bae82cc86" ns1:_="" ns2:_="" ns3:_="">
    <xsd:import namespace="http://schemas.microsoft.com/sharepoint/v3"/>
    <xsd:import namespace="13009081-d2c6-487e-bae7-21e205a99b27"/>
    <xsd:import namespace="8b099203-c902-4a5b-992f-1f849b15ff82"/>
    <xsd:element name="properties">
      <xsd:complexType>
        <xsd:sequence>
          <xsd:element name="documentManagement">
            <xsd:complexType>
              <xsd:all>
                <xsd:element ref="ns1:PublishingStartDate" minOccurs="0"/>
                <xsd:element ref="ns1:PublishingExpirationDate" minOccurs="0"/>
                <xsd:element ref="ns2:year" minOccurs="0"/>
                <xsd:element ref="ns2:mercado" minOccurs="0"/>
                <xsd:element ref="ns2:DestacadoHom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 ma:internalName="PublishingStartDate">
      <xsd:simpleType>
        <xsd:restriction base="dms:Unknown"/>
      </xsd:simpleType>
    </xsd:element>
    <xsd:element name="PublishingExpirationDate" ma:index="9" nillable="true" ma:displayName="Fecha de finalización programada"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009081-d2c6-487e-bae7-21e205a99b27" elementFormDefault="qualified">
    <xsd:import namespace="http://schemas.microsoft.com/office/2006/documentManagement/types"/>
    <xsd:import namespace="http://schemas.microsoft.com/office/infopath/2007/PartnerControls"/>
    <xsd:element name="year" ma:index="10" nillable="true" ma:displayName="year" ma:internalName="year">
      <xsd:simpleType>
        <xsd:restriction base="dms:Text">
          <xsd:maxLength value="255"/>
        </xsd:restriction>
      </xsd:simpleType>
    </xsd:element>
    <xsd:element name="mercado" ma:index="11" nillable="true" ma:displayName="mercado" ma:default="espana" ma:format="Dropdown" ma:internalName="mercado">
      <xsd:simpleType>
        <xsd:union memberTypes="dms:Text">
          <xsd:simpleType>
            <xsd:restriction base="dms:Choice">
              <xsd:enumeration value="alemania"/>
              <xsd:enumeration value="espana"/>
              <xsd:enumeration value="reinoUnido"/>
              <xsd:enumeration value="hungria"/>
              <xsd:enumeration value="francia"/>
              <xsd:enumeration value="belgica"/>
              <xsd:enumeration value="holanda"/>
              <xsd:enumeration value="rusia"/>
              <xsd:enumeration value="italia"/>
              <xsd:enumeration value="irlanda"/>
              <xsd:enumeration value="noruega"/>
              <xsd:enumeration value="suecia"/>
              <xsd:enumeration value="dinamarca"/>
              <xsd:enumeration value="finlandia"/>
              <xsd:enumeration value="austria"/>
              <xsd:enumeration value="suiza"/>
              <xsd:enumeration value="eeuu"/>
            </xsd:restriction>
          </xsd:simpleType>
        </xsd:union>
      </xsd:simpleType>
    </xsd:element>
    <xsd:element name="DestacadoHome" ma:index="12" nillable="true" ma:displayName="DestacadoHome" ma:default="No" ma:format="Dropdown" ma:internalName="DestacadoHome">
      <xsd:simpleType>
        <xsd:restriction base="dms:Choice">
          <xsd:enumeration value="No"/>
          <xsd:enumeration value="Si"/>
        </xsd:restriction>
      </xsd:simpleType>
    </xsd:element>
  </xsd:schema>
  <xsd:schema xmlns:xsd="http://www.w3.org/2001/XMLSchema" xmlns:xs="http://www.w3.org/2001/XMLSchema" xmlns:dms="http://schemas.microsoft.com/office/2006/documentManagement/types" xmlns:pc="http://schemas.microsoft.com/office/infopath/2007/PartnerControls" targetNamespace="8b099203-c902-4a5b-992f-1f849b15ff82" elementFormDefault="qualified">
    <xsd:import namespace="http://schemas.microsoft.com/office/2006/documentManagement/types"/>
    <xsd:import namespace="http://schemas.microsoft.com/office/infopath/2007/PartnerControls"/>
    <xsd:element name="_dlc_DocId" ma:index="13" nillable="true" ma:displayName="Valor de Id. de documento" ma:description="El valor del identificador de documento asignado a este elemento." ma:internalName="_dlc_DocId" ma:readOnly="true">
      <xsd:simpleType>
        <xsd:restriction base="dms:Text"/>
      </xsd:simpleType>
    </xsd:element>
    <xsd:element name="_dlc_DocIdUrl" ma:index="14"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Identificador persistente" ma:description="Mantener el identificador al agregar."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mercado xmlns="13009081-d2c6-487e-bae7-21e205a99b27" xsi:nil="true"/>
    <DestacadoHome xmlns="13009081-d2c6-487e-bae7-21e205a99b27">No</DestacadoHome>
    <PublishingExpirationDate xmlns="http://schemas.microsoft.com/sharepoint/v3" xsi:nil="true"/>
    <PublishingStartDate xmlns="http://schemas.microsoft.com/sharepoint/v3">2016-11-01T00:00:00+00:00</PublishingStartDate>
    <year xmlns="13009081-d2c6-487e-bae7-21e205a99b27">2015</year>
    <_dlc_DocId xmlns="8b099203-c902-4a5b-992f-1f849b15ff82">Q5F7QW3RQ55V-1990-37</_dlc_DocId>
    <_dlc_DocIdUrl xmlns="8b099203-c902-4a5b-992f-1f849b15ff82">
      <Url>http://admin.webtenerife.com/es/investigacion/El-Turista-de-Tenerife/_layouts/DocIdRedir.aspx?ID=Q5F7QW3RQ55V-1990-37</Url>
      <Description>Q5F7QW3RQ55V-1990-37</Description>
    </_dlc_DocIdUrl>
  </documentManagement>
</p:properties>
</file>

<file path=customXml/itemProps1.xml><?xml version="1.0" encoding="utf-8"?>
<ds:datastoreItem xmlns:ds="http://schemas.openxmlformats.org/officeDocument/2006/customXml" ds:itemID="{21ECCE9F-ED36-4539-8009-0BE10DC5A2BF}"/>
</file>

<file path=customXml/itemProps2.xml><?xml version="1.0" encoding="utf-8"?>
<ds:datastoreItem xmlns:ds="http://schemas.openxmlformats.org/officeDocument/2006/customXml" ds:itemID="{B361B849-66D6-425B-A041-6B9B4BB3C07D}"/>
</file>

<file path=customXml/itemProps3.xml><?xml version="1.0" encoding="utf-8"?>
<ds:datastoreItem xmlns:ds="http://schemas.openxmlformats.org/officeDocument/2006/customXml" ds:itemID="{B2606EB1-9C2F-4697-9F4D-C49CCEBD07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52</vt:i4>
      </vt:variant>
      <vt:variant>
        <vt:lpstr>Rangos con nombre</vt:lpstr>
      </vt:variant>
      <vt:variant>
        <vt:i4>58</vt:i4>
      </vt:variant>
    </vt:vector>
  </HeadingPairs>
  <TitlesOfParts>
    <vt:vector size="110" baseType="lpstr">
      <vt:lpstr>Indice</vt:lpstr>
      <vt:lpstr>Edad</vt:lpstr>
      <vt:lpstr>Edad mercados franja edad</vt:lpstr>
      <vt:lpstr>Edad mercados</vt:lpstr>
      <vt:lpstr>Renta media familiar</vt:lpstr>
      <vt:lpstr>Renta media familiar mercados</vt:lpstr>
      <vt:lpstr>Relacion acompañantes</vt:lpstr>
      <vt:lpstr>Turismo familiar</vt:lpstr>
      <vt:lpstr>porc adult y niñ x mercado</vt:lpstr>
      <vt:lpstr>Discapacidad</vt:lpstr>
      <vt:lpstr>Discapacidad mercados</vt:lpstr>
      <vt:lpstr> Fidelidad </vt:lpstr>
      <vt:lpstr>fidelidad mercados</vt:lpstr>
      <vt:lpstr>fidelidad mercados ult 5 años</vt:lpstr>
      <vt:lpstr>zonas de alojamiento</vt:lpstr>
      <vt:lpstr>Tipo y cat de alojamiento</vt:lpstr>
      <vt:lpstr>Estancia media mercados</vt:lpstr>
      <vt:lpstr>servicios contratados</vt:lpstr>
      <vt:lpstr>formula contratacion</vt:lpstr>
      <vt:lpstr>paquete mercados</vt:lpstr>
      <vt:lpstr>contratacion indepe mercados</vt:lpstr>
      <vt:lpstr>formula contrata vuelo</vt:lpstr>
      <vt:lpstr>formula contrata aloja</vt:lpstr>
      <vt:lpstr>formula de contrat por mercado</vt:lpstr>
      <vt:lpstr>Realización de escala por merca</vt:lpstr>
      <vt:lpstr>Turistas en vuelos directos TF</vt:lpstr>
      <vt:lpstr>internet uso</vt:lpstr>
      <vt:lpstr>uso de internet mercados</vt:lpstr>
      <vt:lpstr>compr y reserva intern mercados</vt:lpstr>
      <vt:lpstr>realización de actividades</vt:lpstr>
      <vt:lpstr>actividades por mercados</vt:lpstr>
      <vt:lpstr>actividades por mercados anteri</vt:lpstr>
      <vt:lpstr>Información sobre actividades</vt:lpstr>
      <vt:lpstr>Sugerencias actividades</vt:lpstr>
      <vt:lpstr>realización de excursiones</vt:lpstr>
      <vt:lpstr>forma de realización de excu</vt:lpstr>
      <vt:lpstr>excursiones por mercados</vt:lpstr>
      <vt:lpstr>Uso de coche</vt:lpstr>
      <vt:lpstr>transfer usado</vt:lpstr>
      <vt:lpstr>Gasto</vt:lpstr>
      <vt:lpstr>gasto por mercados</vt:lpstr>
      <vt:lpstr>gasto diario por mercados</vt:lpstr>
      <vt:lpstr>gasto por partidas</vt:lpstr>
      <vt:lpstr>gasto diario por partidas</vt:lpstr>
      <vt:lpstr>gasto por part de quienes gasta</vt:lpstr>
      <vt:lpstr>gast x dia por part los gastan</vt:lpstr>
      <vt:lpstr>satisfacción aspectos</vt:lpstr>
      <vt:lpstr>satisfacción aspectos 2007-2012</vt:lpstr>
      <vt:lpstr>satisfacción mercados</vt:lpstr>
      <vt:lpstr> Motivacion</vt:lpstr>
      <vt:lpstr>Aspectos negativos</vt:lpstr>
      <vt:lpstr>Perfil resumen mercado año</vt:lpstr>
      <vt:lpstr>' Fidelidad '!Área_de_impresión</vt:lpstr>
      <vt:lpstr>' Motivacion'!Área_de_impresión</vt:lpstr>
      <vt:lpstr>'actividades por mercados'!Área_de_impresión</vt:lpstr>
      <vt:lpstr>'actividades por mercados anteri'!Área_de_impresión</vt:lpstr>
      <vt:lpstr>'Aspectos negativos'!Área_de_impresión</vt:lpstr>
      <vt:lpstr>'compr y reserva intern mercados'!Área_de_impresión</vt:lpstr>
      <vt:lpstr>'contratacion indepe mercados'!Área_de_impresión</vt:lpstr>
      <vt:lpstr>Discapacidad!Área_de_impresión</vt:lpstr>
      <vt:lpstr>'Discapacidad mercados'!Área_de_impresión</vt:lpstr>
      <vt:lpstr>Edad!Área_de_impresión</vt:lpstr>
      <vt:lpstr>'Edad mercados'!Área_de_impresión</vt:lpstr>
      <vt:lpstr>'Edad mercados franja edad'!Área_de_impresión</vt:lpstr>
      <vt:lpstr>'Estancia media mercados'!Área_de_impresión</vt:lpstr>
      <vt:lpstr>'excursiones por mercados'!Área_de_impresión</vt:lpstr>
      <vt:lpstr>'fidelidad mercados'!Área_de_impresión</vt:lpstr>
      <vt:lpstr>'fidelidad mercados ult 5 años'!Área_de_impresión</vt:lpstr>
      <vt:lpstr>'formula contrata aloja'!Área_de_impresión</vt:lpstr>
      <vt:lpstr>'formula contrata vuelo'!Área_de_impresión</vt:lpstr>
      <vt:lpstr>'formula contratacion'!Área_de_impresión</vt:lpstr>
      <vt:lpstr>'formula de contrat por mercado'!Área_de_impresión</vt:lpstr>
      <vt:lpstr>'gast x dia por part los gastan'!Área_de_impresión</vt:lpstr>
      <vt:lpstr>Gasto!Área_de_impresión</vt:lpstr>
      <vt:lpstr>'gasto diario por mercados'!Área_de_impresión</vt:lpstr>
      <vt:lpstr>'gasto diario por partidas'!Área_de_impresión</vt:lpstr>
      <vt:lpstr>'gasto por mercados'!Área_de_impresión</vt:lpstr>
      <vt:lpstr>'gasto por part de quienes gasta'!Área_de_impresión</vt:lpstr>
      <vt:lpstr>'gasto por partidas'!Área_de_impresión</vt:lpstr>
      <vt:lpstr>Indice!Área_de_impresión</vt:lpstr>
      <vt:lpstr>'Información sobre actividades'!Área_de_impresión</vt:lpstr>
      <vt:lpstr>'internet uso'!Área_de_impresión</vt:lpstr>
      <vt:lpstr>'paquete mercados'!Área_de_impresión</vt:lpstr>
      <vt:lpstr>'Perfil resumen mercado año'!Área_de_impresión</vt:lpstr>
      <vt:lpstr>'porc adult y niñ x mercado'!Área_de_impresión</vt:lpstr>
      <vt:lpstr>'realización de actividades'!Área_de_impresión</vt:lpstr>
      <vt:lpstr>'Realización de escala por merca'!Área_de_impresión</vt:lpstr>
      <vt:lpstr>'realización de excursiones'!Área_de_impresión</vt:lpstr>
      <vt:lpstr>'Relacion acompañantes'!Área_de_impresión</vt:lpstr>
      <vt:lpstr>'Renta media familiar'!Área_de_impresión</vt:lpstr>
      <vt:lpstr>'Renta media familiar mercados'!Área_de_impresión</vt:lpstr>
      <vt:lpstr>'satisfacción aspectos'!Área_de_impresión</vt:lpstr>
      <vt:lpstr>'satisfacción aspectos 2007-2012'!Área_de_impresión</vt:lpstr>
      <vt:lpstr>'satisfacción mercados'!Área_de_impresión</vt:lpstr>
      <vt:lpstr>'servicios contratados'!Área_de_impresión</vt:lpstr>
      <vt:lpstr>'Sugerencias actividades'!Área_de_impresión</vt:lpstr>
      <vt:lpstr>'Tipo y cat de alojamiento'!Área_de_impresión</vt:lpstr>
      <vt:lpstr>'transfer usado'!Área_de_impresión</vt:lpstr>
      <vt:lpstr>'Turismo familiar'!Área_de_impresión</vt:lpstr>
      <vt:lpstr>'Turistas en vuelos directos TF'!Área_de_impresión</vt:lpstr>
      <vt:lpstr>'Uso de coche'!Área_de_impresión</vt:lpstr>
      <vt:lpstr>'uso de internet mercados'!Área_de_impresión</vt:lpstr>
      <vt:lpstr>'zonas de alojamiento'!Área_de_impresión</vt:lpstr>
      <vt:lpstr>'actividades por mercados anteri'!Títulos_a_imprimir</vt:lpstr>
      <vt:lpstr>'fidelidad mercados'!Títulos_a_imprimir</vt:lpstr>
      <vt:lpstr>'formula de contrat por mercado'!Títulos_a_imprimir</vt:lpstr>
      <vt:lpstr>'gasto diario por mercados'!Títulos_a_imprimir</vt:lpstr>
      <vt:lpstr>'gasto por mercados'!Títulos_a_imprimir</vt:lpstr>
      <vt:lpstr>Indice!Títulos_a_imprimir</vt:lpstr>
      <vt:lpstr>'Perfil resumen mercado año'!Títulos_a_imprimir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Encuesta de Turismo Receptivo de Tenerife (Año 2015)</dc:title>
  <dc:creator>Manuela Rabaneda</dc:creator>
  <cp:lastModifiedBy>Marjorie Perez Garcia</cp:lastModifiedBy>
  <cp:lastPrinted>2016-01-22T11:47:31Z</cp:lastPrinted>
  <dcterms:created xsi:type="dcterms:W3CDTF">2016-01-19T11:05:43Z</dcterms:created>
  <dcterms:modified xsi:type="dcterms:W3CDTF">2017-07-06T12:11:15Z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0x010100E8E04699B40B4447A8CC9DC895BC9CE0</vt:lpwstr>
  </property>
  <property fmtid="{D5CDD505-2E9C-101B-9397-08002B2CF9AE}" pid="3" name="_dlc_DocIdItemGuid">
    <vt:lpwstr>34df3141-a986-4d16-a1ef-b38ee192a7b0</vt:lpwstr>
  </property>
</Properties>
</file>