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4/12 Contratacion_publica/menores/"/>
    </mc:Choice>
  </mc:AlternateContent>
  <xr:revisionPtr revIDLastSave="0" documentId="8_{16F18251-F65D-4B74-8567-E1B0CD363AD5}" xr6:coauthVersionLast="47" xr6:coauthVersionMax="47" xr10:uidLastSave="{00000000-0000-0000-0000-000000000000}"/>
  <bookViews>
    <workbookView xWindow="-120" yWindow="-120" windowWidth="29040" windowHeight="15720" xr2:uid="{60F239EA-4CDC-4A06-A70D-384A3CDA2E12}"/>
  </bookViews>
  <sheets>
    <sheet name="INFO NECE MENORES 2024" sheetId="2" r:id="rId1"/>
  </sheets>
  <definedNames>
    <definedName name="_xlnm._FilterDatabase" localSheetId="0" hidden="1">'INFO NECE MENORES 2024'!$A$18:$X$43</definedName>
    <definedName name="_Hlk134770682" localSheetId="0">'INFO NECE MENORES 2024'!$S$30</definedName>
    <definedName name="_Hlk59388232" localSheetId="0">'INFO NECE MENORES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2" l="1"/>
  <c r="O25" i="2"/>
  <c r="P25" i="2" s="1"/>
  <c r="O44" i="2"/>
  <c r="P44" i="2" s="1"/>
  <c r="L43" i="2"/>
  <c r="O42" i="2"/>
  <c r="P42" i="2" s="1"/>
  <c r="O40" i="2"/>
  <c r="P40" i="2" s="1"/>
  <c r="O39" i="2"/>
  <c r="P39" i="2" s="1"/>
  <c r="O37" i="2"/>
  <c r="P37" i="2" s="1"/>
  <c r="O36" i="2"/>
  <c r="P36" i="2" s="1"/>
  <c r="L35" i="2"/>
  <c r="O24" i="2"/>
  <c r="P24" i="2" s="1"/>
  <c r="O34" i="2"/>
  <c r="P34" i="2" s="1"/>
  <c r="L33" i="2"/>
  <c r="P33" i="2"/>
  <c r="L32" i="2"/>
  <c r="P32" i="2"/>
  <c r="O31" i="2"/>
  <c r="P31" i="2" s="1"/>
  <c r="O30" i="2"/>
  <c r="P30" i="2" s="1"/>
  <c r="O29" i="2"/>
  <c r="P29" i="2" s="1"/>
  <c r="L29" i="2"/>
  <c r="P28" i="2"/>
  <c r="L28" i="2"/>
  <c r="O27" i="2"/>
  <c r="P27" i="2" s="1"/>
  <c r="L27" i="2"/>
  <c r="O23" i="2"/>
  <c r="P23" i="2" s="1"/>
  <c r="L21" i="2"/>
  <c r="O20" i="2"/>
  <c r="P20" i="2" s="1"/>
  <c r="O19" i="2"/>
  <c r="P19" i="2" s="1"/>
  <c r="P16" i="2"/>
  <c r="O22" i="2"/>
  <c r="P22" i="2" s="1"/>
  <c r="O6" i="2"/>
  <c r="P6" i="2" s="1"/>
  <c r="O15" i="2"/>
  <c r="P15" i="2" s="1"/>
  <c r="O14" i="2"/>
  <c r="P14" i="2" s="1"/>
  <c r="O12" i="2"/>
  <c r="P12" i="2" s="1"/>
  <c r="O13" i="2"/>
  <c r="P13" i="2" s="1"/>
  <c r="L11" i="2"/>
  <c r="O9" i="2"/>
  <c r="P9" i="2" s="1"/>
  <c r="O10" i="2"/>
  <c r="P10" i="2" s="1"/>
  <c r="O8" i="2"/>
  <c r="P8" i="2" s="1"/>
</calcChain>
</file>

<file path=xl/sharedStrings.xml><?xml version="1.0" encoding="utf-8"?>
<sst xmlns="http://schemas.openxmlformats.org/spreadsheetml/2006/main" count="523" uniqueCount="326">
  <si>
    <t>Nº INFO</t>
  </si>
  <si>
    <t>MES</t>
  </si>
  <si>
    <t xml:space="preserve">DEPARTAMENTO </t>
  </si>
  <si>
    <t xml:space="preserve">AJUDICATARIO </t>
  </si>
  <si>
    <t>CIF/NIF</t>
  </si>
  <si>
    <t>ACCIÓN</t>
  </si>
  <si>
    <t>AÑO</t>
  </si>
  <si>
    <t xml:space="preserve">BASE IMPONIBLE </t>
  </si>
  <si>
    <t>IMPUESTOS</t>
  </si>
  <si>
    <t xml:space="preserve">IMPORTE TOTAL CONTRATACIÓN </t>
  </si>
  <si>
    <t xml:space="preserve">DURACIÓN  </t>
  </si>
  <si>
    <t>PROCEDIMIENTO</t>
  </si>
  <si>
    <t xml:space="preserve">FECHA ADJUDICACIÓN </t>
  </si>
  <si>
    <t>ENERO</t>
  </si>
  <si>
    <t>N/A</t>
  </si>
  <si>
    <t>VALOR ESTIMADO</t>
  </si>
  <si>
    <t>1</t>
  </si>
  <si>
    <t>2</t>
  </si>
  <si>
    <t>3</t>
  </si>
  <si>
    <t>4</t>
  </si>
  <si>
    <t>5</t>
  </si>
  <si>
    <t>6</t>
  </si>
  <si>
    <t>7</t>
  </si>
  <si>
    <t>8</t>
  </si>
  <si>
    <t>NACIONALIDAD</t>
  </si>
  <si>
    <t>PROMOCIÓN TURÍSTICA</t>
  </si>
  <si>
    <t>PETICIÓN DE OFERTAS
1  SI
2  NO</t>
  </si>
  <si>
    <t>PUBLICIDAD  
1 SI
2  NO</t>
  </si>
  <si>
    <t>ES</t>
  </si>
  <si>
    <t>Nº DE LICITADORES PARTICIPANTES</t>
  </si>
  <si>
    <t>Nº DE OFERTAS SOLICITADAS</t>
  </si>
  <si>
    <t>Nº</t>
  </si>
  <si>
    <t>DURACIÓN RECALCULADA EN MESES</t>
  </si>
  <si>
    <t>DENOMINACIÓN</t>
  </si>
  <si>
    <t>- SPET, Turismo de Tenerife S.A, como poder adjudicador y medio propio del Cabildo Insular de Tenerife, deberá aplicar las normas, criterios y principios establecidos en la LCSP 9/2017 que rigen la contratación menor, igualmente aplicables a los contratos de obra, servicios y suministros considerados gastos menores por el Decreto Ley del Gobierno de Canarias 4/2021.</t>
  </si>
  <si>
    <t>CPV nº nombre</t>
  </si>
  <si>
    <t>FEBRERO</t>
  </si>
  <si>
    <t>MARKETING Y COMUNICACIÓN</t>
  </si>
  <si>
    <t>9</t>
  </si>
  <si>
    <t>10</t>
  </si>
  <si>
    <t>11</t>
  </si>
  <si>
    <t>12</t>
  </si>
  <si>
    <t>13</t>
  </si>
  <si>
    <t>MARZO</t>
  </si>
  <si>
    <t>INNOVACIÓN, IT Y TCB</t>
  </si>
  <si>
    <t>PRODUCTO TURÍSTICO</t>
  </si>
  <si>
    <t>MEJORA, RRHH Y TFC</t>
  </si>
  <si>
    <t>ABRIL</t>
  </si>
  <si>
    <t>MAYO</t>
  </si>
  <si>
    <t>JUNIO</t>
  </si>
  <si>
    <t>36</t>
  </si>
  <si>
    <t>37</t>
  </si>
  <si>
    <t>38</t>
  </si>
  <si>
    <t>39</t>
  </si>
  <si>
    <t>40</t>
  </si>
  <si>
    <t xml:space="preserve">TIPO DE CONTRATO
3  Obras
2  Servicios
1  Suministros
</t>
  </si>
  <si>
    <t>PUBLICACIÓN REGISTRO CONTRATOS MENORES SPET, TURISMO DE TENERIFE S.A 2024</t>
  </si>
  <si>
    <t xml:space="preserve">1º TRIMESTRE 2024 </t>
  </si>
  <si>
    <t>ENE0120241T</t>
  </si>
  <si>
    <t>ENE0220241T</t>
  </si>
  <si>
    <t>ENE0320241T</t>
  </si>
  <si>
    <t>ENE0420241T</t>
  </si>
  <si>
    <t>FEB0120241T</t>
  </si>
  <si>
    <t>FEB0220241T</t>
  </si>
  <si>
    <t>FEB0320241T</t>
  </si>
  <si>
    <t>FEB0420241T</t>
  </si>
  <si>
    <t>MAR0120241T</t>
  </si>
  <si>
    <t>MAR0220241T</t>
  </si>
  <si>
    <t>MAR0320241T</t>
  </si>
  <si>
    <t>MAR0420241T</t>
  </si>
  <si>
    <t>MAR0520241T</t>
  </si>
  <si>
    <t>2º TRIMESTRE 2024</t>
  </si>
  <si>
    <t>ABR0120242T</t>
  </si>
  <si>
    <t>ABR0220242T</t>
  </si>
  <si>
    <t>ABR0320242T</t>
  </si>
  <si>
    <t>ABR0420242T</t>
  </si>
  <si>
    <t>ABR0520242T</t>
  </si>
  <si>
    <t>ABR0620242T</t>
  </si>
  <si>
    <t>ABR0720242T</t>
  </si>
  <si>
    <t>ABR0820242T</t>
  </si>
  <si>
    <t>MAY0120242T</t>
  </si>
  <si>
    <t>MAY0220242T</t>
  </si>
  <si>
    <t>MAY0320242T</t>
  </si>
  <si>
    <t>MAY0420242T</t>
  </si>
  <si>
    <t>MAY0520242T</t>
  </si>
  <si>
    <t>MAY0620242T</t>
  </si>
  <si>
    <t>MAY0720242T</t>
  </si>
  <si>
    <t>MAY0820242T</t>
  </si>
  <si>
    <t>MAY0920242T</t>
  </si>
  <si>
    <t>MAY1020242T</t>
  </si>
  <si>
    <t>MAY1120242T</t>
  </si>
  <si>
    <t>MAY1220242T</t>
  </si>
  <si>
    <t>JUN0120242T</t>
  </si>
  <si>
    <t>JUN0220242T</t>
  </si>
  <si>
    <t>10248</t>
  </si>
  <si>
    <t>LA PARTICIPACIÓN EN 5 JORNADAS PROFESIONALES EN LA PENÍNSULA PARA AGENTES DE VIAJES Y MEDIOS DE COMUNICACIÓN Y LA REALIZACIÓN DE 1 EVENTO EN TENERIFE PARA LOS AGENTES DE VIAJES LOCALES</t>
  </si>
  <si>
    <t xml:space="preserve">799500008 Servicios de organización de exposiciones, ferias y congresos  </t>
  </si>
  <si>
    <t>9 MESES</t>
  </si>
  <si>
    <t>G85041861</t>
  </si>
  <si>
    <t>CONFEDERACION ESPAÑOLA DE AGENCIAS DE VIAJES</t>
  </si>
  <si>
    <t>MENOR</t>
  </si>
  <si>
    <t>10342</t>
  </si>
  <si>
    <t>222000002 Periódicos, revistas especializadas, publicaciones periódicas y revistas
22212000-9 Publicaciones periódicas
79341200-8 Gestión Publicitaria
79530000-8 Servicios de Traducción</t>
  </si>
  <si>
    <t>4 MESES</t>
  </si>
  <si>
    <t>COMUNICA MEDIATRADER, S.L.U</t>
  </si>
  <si>
    <t>B48781256</t>
  </si>
  <si>
    <t>SERVICIO DE RECOPILACIÓN DE CONTENIDOS, ELABORACIÓN, TRADUCCIÓN, ACTUALIZACIÓN, DINAMIZACIÓN Y ALOJAMIENTO EN LA WEB DEL DESTINO DE LA AGENDA CULTURAL MENSUAL Y DE LA FICHA DE EVENTOS DE INTERÉS TURISTICO QUE SE CELEBRAN EN LA ISLA DE TENERIFE</t>
  </si>
  <si>
    <t>ADMINISTRACIÓN, FINANZAS, JURÍDICO Y ATRACCIÓN DE INVERSIONES</t>
  </si>
  <si>
    <t>799520002 Servicios de organización de eventos</t>
  </si>
  <si>
    <t>US</t>
  </si>
  <si>
    <t>10377</t>
  </si>
  <si>
    <t>SERVICIO DE UNA EMPRESA DE DISEÑO PARA LA ELABORACIÓN DE CONTENIDOS AUDIOVISUALES, CREATIVIDADES, ADAPTACIONES GRÁFICAS Y COPIES PUBLICITARIOS</t>
  </si>
  <si>
    <t>798225007: Servicio de diseño gráfico
794152008: Servicios de consultoría en diseño
921112200: Producción de videocintas publicitarias</t>
  </si>
  <si>
    <t>2 MESES</t>
  </si>
  <si>
    <t>B76600345</t>
  </si>
  <si>
    <t>FLECH FAMILY COMMUNICATION S.L</t>
  </si>
  <si>
    <t>SERVICIOS DE DINAMIZACIÓN DE LA CAMPAÑA DE SENSIBILIZACIÓN CON EL TURISMO “SOMOS TENERIFE”</t>
  </si>
  <si>
    <t>10723</t>
  </si>
  <si>
    <t>793414000 Servicios de campañas de publicidad</t>
  </si>
  <si>
    <t>6 MESES</t>
  </si>
  <si>
    <t>78629942A</t>
  </si>
  <si>
    <t>EDUARDO JOSÉ GONZÁLEZ MENESES</t>
  </si>
  <si>
    <t xml:space="preserve">LA IMPRESIÓN DE MAPAS GENÉRICOS DE LA ISLA </t>
  </si>
  <si>
    <t>10305</t>
  </si>
  <si>
    <t xml:space="preserve">798000002 Servicios de impresión y servicios conexos </t>
  </si>
  <si>
    <t>B38286068</t>
  </si>
  <si>
    <t>LITOGRAFÍA DRAGO S.L.</t>
  </si>
  <si>
    <t>10671</t>
  </si>
  <si>
    <t xml:space="preserve">UN “SLOT” O ESPACIO DE PARTICIPACION PARA PRESENTAR LA PLATAFORMA DE ATRACCION DE INVERSIONES WHY TENERIFE?  DENTRO DE LA OPEN CYBER SECURITY CONFERENCE 2024 </t>
  </si>
  <si>
    <t>3 MESES</t>
  </si>
  <si>
    <t>5 DÍAS</t>
  </si>
  <si>
    <t>856838251B01</t>
  </si>
  <si>
    <t>NL</t>
  </si>
  <si>
    <t>STITCHING OPENCSIRT FOUNDATION</t>
  </si>
  <si>
    <t>10822</t>
  </si>
  <si>
    <t>PATROCINAR LOS XII PREMIOS REGIONALES DE RESTAURACIÓN QUÉ BUENO CANARIAS</t>
  </si>
  <si>
    <t>793422005 Servicios de promoción</t>
  </si>
  <si>
    <t>1 MES</t>
  </si>
  <si>
    <t>B76520345</t>
  </si>
  <si>
    <t>QUÉ BUENO CANARIAS S.L.</t>
  </si>
  <si>
    <t>10820</t>
  </si>
  <si>
    <t>DISEÑO Y ORGANIZACIÓN DE LAS REUNIONES ‘ONE TO ONE TENERIFE’ EN MIRADAS DOC MARKET</t>
  </si>
  <si>
    <t>799521003 Servicios de organización de eventos culturales</t>
  </si>
  <si>
    <t>B38805487</t>
  </si>
  <si>
    <t>TINGLADO FILM S.L.</t>
  </si>
  <si>
    <t>Varias</t>
  </si>
  <si>
    <t>SERVICIOS, DE TRADUCCIÓN DE TEXTOS Y DOCUMENTOS.</t>
  </si>
  <si>
    <t>795300008 Servicios de traducción</t>
  </si>
  <si>
    <t>12 MESES</t>
  </si>
  <si>
    <t>B82074667</t>
  </si>
  <si>
    <t>EAGLE LANGUAGE SERVICE S.L.</t>
  </si>
  <si>
    <t>LORO PARQUE</t>
  </si>
  <si>
    <t>PATROCINIO DEL CONGRESO INTERNACIONAL DE MAMÍFEROS MARÍNOS</t>
  </si>
  <si>
    <t>10782</t>
  </si>
  <si>
    <t>A38009023</t>
  </si>
  <si>
    <t>LA EJECUCIÓN DE UNA OBRA DE RENOVACIÓN PARCIAL DE LAS OFICINAS DE TURISMO DE TENERIFE</t>
  </si>
  <si>
    <t>10244</t>
  </si>
  <si>
    <t>REALIZACIÓN DE UNA PIEZA AUDIOVISUAL PARA LA PRESENTACIÓN DE UNA PONENCIA EN UN CONGRESO INTERNACIONAL GASTRONÓMICO</t>
  </si>
  <si>
    <t xml:space="preserve">921112004 Producción de películas y videocintas de publicidad, propaganda e información </t>
  </si>
  <si>
    <t>B76673698</t>
  </si>
  <si>
    <t>FLYWUS STUDIOS S.L.</t>
  </si>
  <si>
    <t>B38878534</t>
  </si>
  <si>
    <t>BEROJEAL S.L. CONSTRUCCIONES Y REFORMAS</t>
  </si>
  <si>
    <t>454500006 Otros trabajos de acabado de edificios</t>
  </si>
  <si>
    <t>INMO</t>
  </si>
  <si>
    <t>10420</t>
  </si>
  <si>
    <t>ASISTENCIA ADVENTURE ELEVATE EN EUROPA.</t>
  </si>
  <si>
    <t>799500008 Servicios de organización de exposiciones, ferias y congresos</t>
  </si>
  <si>
    <t>ADVENTURE TRAVEL TRADE ASSOCIATION, INC</t>
  </si>
  <si>
    <t>270108000</t>
  </si>
  <si>
    <t>10874</t>
  </si>
  <si>
    <t>FUTURCAN MARKETING &amp; EVENTOS SL</t>
  </si>
  <si>
    <t>PATROCINAR EL XI FORO NACIONAL PARA EMPRESARIOS Y PROFESIONALES DEL TURISMO EN ESPAÑA, “FUTURISMO 2024”</t>
  </si>
  <si>
    <t>B76693928</t>
  </si>
  <si>
    <t>GRABACIÓN PIEZAS AUDIOVISUALES SOBRE SUS ACTIVIDADES PARA SU DIFUSIÓN EN SUS CANALES O EN EVENTOS EN LOS QUE PARTICIPA</t>
  </si>
  <si>
    <t>921110002 Servicios de producción de películas de cine y vídeo</t>
  </si>
  <si>
    <t>55369305W</t>
  </si>
  <si>
    <t>MARIO DOBRESCU MARGINEANU</t>
  </si>
  <si>
    <t>10334</t>
  </si>
  <si>
    <t>SERVICIOS DE AUDITORÍA</t>
  </si>
  <si>
    <t>792120003 Servicios de auditoría</t>
  </si>
  <si>
    <t>78724324Q</t>
  </si>
  <si>
    <t>PABLO GARCÍA PÉREZ</t>
  </si>
  <si>
    <t>10324</t>
  </si>
  <si>
    <t>ORGANIZACIÓN DE UNA MISION COMERCIAL INVERSA ANTE INSTITUCIONES Y EMPRESAS EN LA REPUBLICA CHECA PARA WHY TENERIFE?</t>
  </si>
  <si>
    <t>4 DÍAS</t>
  </si>
  <si>
    <t>G83307421</t>
  </si>
  <si>
    <t>CÁMARA HISPANO-CHECA DE COMERCIO</t>
  </si>
  <si>
    <t>SUMINISTRO DE UNA CABINA DE DISCOS PARA LA PLATAFORMA VIRTUAL DE SERVIDORES</t>
  </si>
  <si>
    <t xml:space="preserve">488210009 Servidores de red </t>
  </si>
  <si>
    <t>CIBER CANARIAS SERVICIOS INFORMÁTICOS S.L.U.</t>
  </si>
  <si>
    <t>B35908748</t>
  </si>
  <si>
    <t>ARRENDAMINO DE EQUIPAMIENTO DE AUDIOVISUALES Y LOS SERVICIOS INERENTES DURANTE EL 9º SALÓN GASTRONÓMICO DE CANARIAS – GASTROCANARIAS 2024</t>
  </si>
  <si>
    <t>11004</t>
  </si>
  <si>
    <t>15 DÍAS</t>
  </si>
  <si>
    <t>TENERIFEWE 1998 S.L.U.</t>
  </si>
  <si>
    <t>B76618065</t>
  </si>
  <si>
    <t>323200002 Equipo audiovisual y de televisión. 921100005 Servicios de producción de películas de cine y videocintas y servicios conexos.</t>
  </si>
  <si>
    <t>1-2</t>
  </si>
  <si>
    <t>B94183084</t>
  </si>
  <si>
    <t>SENLLEIRO ARQUITECTURAS SINGULARES S.L</t>
  </si>
  <si>
    <t>10998</t>
  </si>
  <si>
    <t>PATROCINAR EL FESTIVAL MUECA QUE SE CELEBRARÁ EN TENERERIFE</t>
  </si>
  <si>
    <t>14 DÍAS</t>
  </si>
  <si>
    <t>B35598630</t>
  </si>
  <si>
    <t>UNAHORAMENOS PRODUCCIONES S.L</t>
  </si>
  <si>
    <t>10966</t>
  </si>
  <si>
    <t>SERVICIOS DE VINCULACIÓN DE LA IMAGEN BLANCA ALABAU CON LA MARCA TENERIFE DESPIERTA EMOCIONES</t>
  </si>
  <si>
    <t>7 MESES</t>
  </si>
  <si>
    <t>45811683F</t>
  </si>
  <si>
    <t>BLANCA ALABAU NEIRA</t>
  </si>
  <si>
    <t>FABRICACIÓN Y PUESTA A DISPOSICIÓN DE TURISMO DE TENERIFE EL STAND PARA EL 9º SALÓN GASTRONÓMICO DE CANARIAS – GASTROCANARIAS 2024</t>
  </si>
  <si>
    <t>391541007 Stands de exposición</t>
  </si>
  <si>
    <t>10912</t>
  </si>
  <si>
    <t>SERVICIO DE COORDINACIÓN DE LA COMUNICACIÓN DE LAS ACTUACIONES CONTEMPLADAS DENTRO DEL PLAN DE SOSTENIBILIDAD TURÍSTICA EN DESTINO TENERIFE RESET</t>
  </si>
  <si>
    <t>794162005 Servicios de consultoría en relaciones públicas</t>
  </si>
  <si>
    <t>B38402756</t>
  </si>
  <si>
    <t>METROPOLIS COMUNICACIÓN SL</t>
  </si>
  <si>
    <t>B36233278</t>
  </si>
  <si>
    <t>CARPINTERÍA GELO</t>
  </si>
  <si>
    <t>SERVICIO DE MONTAJE Y DESMONTAJE DEL STAND DE GASTRO CANARIAS</t>
  </si>
  <si>
    <t>452238004 Montaje e instalación de estructuras prefabricadas</t>
  </si>
  <si>
    <t>10 DÍAS</t>
  </si>
  <si>
    <t>SERVICIO DE ALQUILER DE ELEMENTOS Y MAQUINARIA EL STAND DE GASTROCANARIAS</t>
  </si>
  <si>
    <t>391410002 Muebles y equipo de cocina</t>
  </si>
  <si>
    <t>LUIS JOSÉ BENITEZ CASTELLANO</t>
  </si>
  <si>
    <t>42834700Y</t>
  </si>
  <si>
    <t>10969</t>
  </si>
  <si>
    <t>PRODUCCIÓN AUDIOVISUAL TENERIFE BLUETRAIL 2024</t>
  </si>
  <si>
    <t>B76774561</t>
  </si>
  <si>
    <t>KIKAZARU FILMS S.L.U.</t>
  </si>
  <si>
    <t>92111200 Producción de películas y videocintas de publicidad, propaganda e información.</t>
  </si>
  <si>
    <t>10937</t>
  </si>
  <si>
    <t>SERVICIO DE UNA EMPRESA DE DISEÑO PARA LA ELABORACIÓN DE CONTENIDOS AUDIOVISUALES, CREATIVIDADES, ADAPTACIONES GRÁFICAS Y COPIES PUBLICITARIOS.</t>
  </si>
  <si>
    <t>798225007 Servicio de diseño gráfico
794152008 Servicios de consultoría en diseño
921112200 Producción de videocintas publicitarias</t>
  </si>
  <si>
    <t>J76824309</t>
  </si>
  <si>
    <t>LAUDER CREATIVA SC</t>
  </si>
  <si>
    <t>10623</t>
  </si>
  <si>
    <t>ACCIONES PROMOCIONALES DE LA MARCA TENERIFE FILM COMMISSION EN EL EVENTO ‘IT’S A WRAP PARTY’ DURANTE EL FESTIVAL DE PUBLICIDAD CANNES LIONS 2024</t>
  </si>
  <si>
    <t>44 DÍAS</t>
  </si>
  <si>
    <t>TWENTYFOUR SEVEN GROUP SL</t>
  </si>
  <si>
    <t>B88527536</t>
  </si>
  <si>
    <t>10613</t>
  </si>
  <si>
    <t>10614</t>
  </si>
  <si>
    <t>DISEÑO, ORGANIZACIÓN Y EJECUCIÓN DE TALLERES FORMATIVOS PARA EL SECTOR AUDIOVISUAL EN LA ISLA DE TENERIFE EN 2024</t>
  </si>
  <si>
    <t>805100002 Servicios de formación especializada</t>
  </si>
  <si>
    <t>8 MESES</t>
  </si>
  <si>
    <t>IFIC, INSTITUTO DE FORMACIÓN E INVESTIGACIÓN CINEMATOGRÁFICA</t>
  </si>
  <si>
    <t>BLACKOUT PRODUCTIONS</t>
  </si>
  <si>
    <t>B76649151</t>
  </si>
  <si>
    <t>B76667351</t>
  </si>
  <si>
    <t>11039</t>
  </si>
  <si>
    <t>REDACCIÓN DE PROYECTO DE LEGALIZACIÓN DE LAS OFICINAS DE TURISMO DE TENERIFE</t>
  </si>
  <si>
    <t>712210003 Servicios de arquitectura para edificios</t>
  </si>
  <si>
    <t>B38485744</t>
  </si>
  <si>
    <t>GOMA ARQUITECTOS S.L.P</t>
  </si>
  <si>
    <t>11011</t>
  </si>
  <si>
    <t>SERVICIOS DE PUBLICIDAD DE WHY TENERIFE? DURANTE LA ESCUCHA DE PODCASTS EN LAS PLATAFORMAS SPOTIFY Y IVOOX, PARA PROMOCIONAR LOS ATRACTIVOS DE INVERSIÓN DE LA ISLA</t>
  </si>
  <si>
    <t>B76723972</t>
  </si>
  <si>
    <t>ONCAMPUS TRAINING FRT, S.L.U.</t>
  </si>
  <si>
    <t>JUN0320242T</t>
  </si>
  <si>
    <t>JUN0420242T</t>
  </si>
  <si>
    <t>JUN0520242T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</si>
  <si>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</si>
  <si>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</si>
  <si>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</si>
  <si>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</si>
  <si>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</si>
  <si>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</si>
  <si>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</si>
  <si>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</si>
  <si>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</si>
  <si>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</si>
  <si>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</si>
  <si>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</si>
  <si>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</si>
  <si>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</si>
  <si>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</si>
  <si>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</si>
  <si>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</si>
  <si>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</si>
  <si>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</si>
  <si>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</si>
  <si>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</si>
  <si>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</si>
  <si>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11003</t>
  </si>
  <si>
    <t>10661</t>
  </si>
  <si>
    <t>PARTICIPACIÓN EN UNAS JORNADAS PROFESIONALES EN ANDALUCÍA PARA AGENTES DE VIAJES ESPECIALIZADOS EN EL SECTOR DEPORTE Y AVENTURA</t>
  </si>
  <si>
    <t>799520002 Servicios de eventos</t>
  </si>
  <si>
    <t>G93589752</t>
  </si>
  <si>
    <t>FEDERACIÓN ANDALUZA DE AGENCIAS DE VIAJES</t>
  </si>
  <si>
    <t>ORGANIZACIÓN E IMPARTICIÓN DE UNA JORNADA FORMATIVA DE GASTRONOMÍA Y PESCA EN TENERIFE PARA COMPARTIR BUENAS PRÁCTICAS DEL SECTOR PESQUERO Y GASTRONÓMICO DE GALICIA</t>
  </si>
  <si>
    <t>805000009 Servicios de formación</t>
  </si>
  <si>
    <t>B82054792</t>
  </si>
  <si>
    <t>FORO DEBATE S.L.U.</t>
  </si>
  <si>
    <t>ADQUISICIÓN DE LOS ELEMENTOS MODULARES DEL STAND FABRICADO PARA EL 9º SALÓN GASTRONÓMICO DE CANARIAS-GASTROCANARIAS 2024</t>
  </si>
  <si>
    <t>7 DÍAS</t>
  </si>
  <si>
    <t>SENLLEIRO ARQUITECTURAS SINGULARES S.L.</t>
  </si>
  <si>
    <t>10947</t>
  </si>
  <si>
    <t>JUN0620242T</t>
  </si>
  <si>
    <t>798000002 Servicios de impresión y servicios conexos</t>
  </si>
  <si>
    <t>IMPRESIÓN DE DEL MAPA DE OLAS Y VIENTO DE TENERIFE</t>
  </si>
  <si>
    <t>B38240933</t>
  </si>
  <si>
    <t>10316</t>
  </si>
  <si>
    <t>MEMBRESÍA A LA RED BUSINESS MARKET</t>
  </si>
  <si>
    <t>981100007 Servicios proporcionados por organizaciones comerciales, profesionales y asociaciones especializadas.</t>
  </si>
  <si>
    <t>B90082736</t>
  </si>
  <si>
    <t>IMPRENTA REYES, S.L.</t>
  </si>
  <si>
    <t>ZAHARA VENTURES PROJECTS S.L.</t>
  </si>
  <si>
    <t>JUN0720242T</t>
  </si>
  <si>
    <t>MANTENIMIENTO PREVENTIVO Y CORRECTIVO DE LOS EQUIPOS DE CLIMATIZACIÓN DE LAS OFICINAS DE TURISMO DE TENERIFE</t>
  </si>
  <si>
    <t>10521</t>
  </si>
  <si>
    <t>507300001 Servicios de reparación y mantenimiento de grupos refrigeradores. 45259000-7 Reparación y mantenimiento de instalaciones. 50800000-3 Servicios varios de reparación y mantenimiento</t>
  </si>
  <si>
    <t>B38829859</t>
  </si>
  <si>
    <t>AVERÍAS Y MANTENIMIENTOS S.L</t>
  </si>
  <si>
    <t>LICENCIAS DEL CRM (CUSTOMER RELATIONSHIP MANAGEMENT – PROGRAMA DE GESTIÓN DE LA RELACIÓN CON LOS CLIENTES) ZOHO PARA LA PLATAFORMA WHY TENERIFE</t>
  </si>
  <si>
    <t>10297</t>
  </si>
  <si>
    <t>483330001 Paquetes de software de gestión de contactos</t>
  </si>
  <si>
    <t>13 MESES</t>
  </si>
  <si>
    <t>ZOHO CORPORATION B.V.</t>
  </si>
  <si>
    <t>10332</t>
  </si>
  <si>
    <t xml:space="preserve">SERVICIO DE UN CORREDOR O CORREDURÍA DE SEGUROS PARA GESTIONAR LAS PÓLIZAS DE SEGURO CONTRATADAS POR LA ENTIDAD </t>
  </si>
  <si>
    <t>66518100 Servicios de corretaje de seguros
66000000 Servicios financieros y de seguros.</t>
  </si>
  <si>
    <t>B60024973</t>
  </si>
  <si>
    <t>RISKMEDIA INSURANCE BORKERS</t>
  </si>
  <si>
    <t>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</si>
</sst>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Frutiger LT 45 Light"/>
      <family val="2"/>
    </font>
    <font>
      <sz val="10"/>
      <color theme="1"/>
      <name val="Frutiger LT 45 Ligh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4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16" fontId="10" fillId="0" borderId="1" xfId="2" quotePrefix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1213402</xdr:colOff>
      <xdr:row>0</xdr:row>
      <xdr:rowOff>744150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884331E7-D96A-431F-A574-7EA2B698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50" cy="748665"/>
        </a:xfrm>
        <a:prstGeom prst="rect">
          <a:avLst/>
        </a:prstGeom>
      </xdr:spPr>
    </xdr:pic>
    <xdr:clientData/>
  </xdr:twoCellAnchor>
  <xdr:twoCellAnchor editAs="oneCell">
    <xdr:from>
      <xdr:col>21</xdr:col>
      <xdr:colOff>505240</xdr:colOff>
      <xdr:row>0</xdr:row>
      <xdr:rowOff>140804</xdr:rowOff>
    </xdr:from>
    <xdr:to>
      <xdr:col>23</xdr:col>
      <xdr:colOff>484506</xdr:colOff>
      <xdr:row>0</xdr:row>
      <xdr:rowOff>629684</xdr:rowOff>
    </xdr:to>
    <xdr:pic>
      <xdr:nvPicPr>
        <xdr:cNvPr id="3" name="Picture 9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9235BF96-2D51-4AEA-A94C-248C01A2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1305" y="140804"/>
          <a:ext cx="1818005" cy="4933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678D-0915-474D-9D24-CCCC1C5F41B1}">
  <sheetPr>
    <pageSetUpPr fitToPage="1"/>
  </sheetPr>
  <dimension ref="A1:X47"/>
  <sheetViews>
    <sheetView showGridLines="0" tabSelected="1" zoomScale="109" zoomScaleNormal="109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H9" sqref="H9"/>
    </sheetView>
  </sheetViews>
  <sheetFormatPr baseColWidth="10" defaultColWidth="11.42578125" defaultRowHeight="15" x14ac:dyDescent="0.25"/>
  <cols>
    <col min="1" max="1" width="3.5703125" style="33" bestFit="1" customWidth="1"/>
    <col min="2" max="2" width="8.140625" style="26" bestFit="1" customWidth="1"/>
    <col min="3" max="3" width="18.5703125" style="52" bestFit="1" customWidth="1"/>
    <col min="4" max="4" width="6.7109375" style="26" customWidth="1"/>
    <col min="5" max="5" width="11.85546875" style="26" bestFit="1" customWidth="1"/>
    <col min="6" max="6" width="14.140625" style="26" bestFit="1" customWidth="1"/>
    <col min="7" max="7" width="14.7109375" style="26" customWidth="1"/>
    <col min="8" max="8" width="81.7109375" style="47" customWidth="1"/>
    <col min="9" max="9" width="23" style="37" customWidth="1"/>
    <col min="10" max="10" width="10" style="34" bestFit="1" customWidth="1"/>
    <col min="11" max="11" width="10.5703125" style="26" bestFit="1" customWidth="1"/>
    <col min="12" max="12" width="13.42578125" style="26" bestFit="1" customWidth="1"/>
    <col min="13" max="13" width="14" style="35" bestFit="1" customWidth="1"/>
    <col min="14" max="14" width="10.7109375" style="34" bestFit="1" customWidth="1"/>
    <col min="15" max="15" width="10.85546875" style="34" bestFit="1" customWidth="1"/>
    <col min="16" max="16" width="14.5703125" style="34" bestFit="1" customWidth="1"/>
    <col min="17" max="17" width="11.7109375" style="36" bestFit="1" customWidth="1"/>
    <col min="18" max="18" width="11.42578125" style="36" bestFit="1" customWidth="1"/>
    <col min="19" max="19" width="14.5703125" style="26" customWidth="1"/>
    <col min="20" max="20" width="21.7109375" style="37" customWidth="1"/>
    <col min="21" max="21" width="15" style="26" bestFit="1" customWidth="1"/>
    <col min="22" max="22" width="15.42578125" style="26" bestFit="1" customWidth="1"/>
    <col min="23" max="23" width="12.140625" style="36" customWidth="1"/>
    <col min="24" max="24" width="11.140625" style="36" customWidth="1"/>
    <col min="25" max="16384" width="11.42578125" style="26"/>
  </cols>
  <sheetData>
    <row r="1" spans="1:24" s="25" customFormat="1" ht="62.25" customHeight="1" x14ac:dyDescent="0.25">
      <c r="A1" s="42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s="25" customFormat="1" ht="68.25" customHeight="1" x14ac:dyDescent="0.25">
      <c r="A2" s="8" t="s">
        <v>31</v>
      </c>
      <c r="B2" s="9" t="s">
        <v>5</v>
      </c>
      <c r="C2" s="40" t="s">
        <v>2</v>
      </c>
      <c r="D2" s="9" t="s">
        <v>6</v>
      </c>
      <c r="E2" s="10" t="s">
        <v>1</v>
      </c>
      <c r="F2" s="10" t="s">
        <v>0</v>
      </c>
      <c r="G2" s="9" t="s">
        <v>55</v>
      </c>
      <c r="H2" s="9" t="s">
        <v>33</v>
      </c>
      <c r="I2" s="9" t="s">
        <v>35</v>
      </c>
      <c r="J2" s="12" t="s">
        <v>15</v>
      </c>
      <c r="K2" s="11" t="s">
        <v>10</v>
      </c>
      <c r="L2" s="11" t="s">
        <v>32</v>
      </c>
      <c r="M2" s="11" t="s">
        <v>12</v>
      </c>
      <c r="N2" s="12" t="s">
        <v>7</v>
      </c>
      <c r="O2" s="12" t="s">
        <v>8</v>
      </c>
      <c r="P2" s="12" t="s">
        <v>9</v>
      </c>
      <c r="Q2" s="11" t="s">
        <v>26</v>
      </c>
      <c r="R2" s="11" t="s">
        <v>27</v>
      </c>
      <c r="S2" s="9" t="s">
        <v>4</v>
      </c>
      <c r="T2" s="13" t="s">
        <v>3</v>
      </c>
      <c r="U2" s="9" t="s">
        <v>24</v>
      </c>
      <c r="V2" s="11" t="s">
        <v>11</v>
      </c>
      <c r="W2" s="11" t="s">
        <v>30</v>
      </c>
      <c r="X2" s="11" t="s">
        <v>29</v>
      </c>
    </row>
    <row r="3" spans="1:24" ht="23.25" x14ac:dyDescent="0.25">
      <c r="A3" s="24"/>
      <c r="B3" s="23" t="s">
        <v>57</v>
      </c>
      <c r="C3" s="48"/>
      <c r="D3" s="15"/>
      <c r="E3" s="23"/>
      <c r="F3" s="23"/>
      <c r="G3" s="14"/>
      <c r="H3" s="44"/>
      <c r="I3" s="29"/>
      <c r="J3" s="27"/>
      <c r="K3" s="15"/>
      <c r="L3" s="15"/>
      <c r="M3" s="28"/>
      <c r="N3" s="27"/>
      <c r="O3" s="27"/>
      <c r="P3" s="27"/>
      <c r="Q3" s="28"/>
      <c r="R3" s="28"/>
      <c r="S3" s="15"/>
      <c r="T3" s="29"/>
      <c r="U3" s="15"/>
      <c r="V3" s="30"/>
      <c r="W3" s="28"/>
      <c r="X3" s="28"/>
    </row>
    <row r="4" spans="1:24" ht="24" x14ac:dyDescent="0.25">
      <c r="A4" s="16" t="s">
        <v>16</v>
      </c>
      <c r="B4" s="16" t="s">
        <v>94</v>
      </c>
      <c r="C4" s="49" t="s">
        <v>25</v>
      </c>
      <c r="D4" s="16">
        <v>2024</v>
      </c>
      <c r="E4" s="16" t="s">
        <v>13</v>
      </c>
      <c r="F4" s="16" t="s">
        <v>58</v>
      </c>
      <c r="G4" s="17">
        <v>2</v>
      </c>
      <c r="H4" s="45" t="s">
        <v>95</v>
      </c>
      <c r="I4" s="22" t="s">
        <v>96</v>
      </c>
      <c r="J4" s="19">
        <v>14000</v>
      </c>
      <c r="K4" s="16" t="s">
        <v>97</v>
      </c>
      <c r="L4" s="18">
        <v>9</v>
      </c>
      <c r="M4" s="20">
        <v>45308</v>
      </c>
      <c r="N4" s="19">
        <v>14000</v>
      </c>
      <c r="O4" s="19">
        <v>2940</v>
      </c>
      <c r="P4" s="19">
        <v>16940</v>
      </c>
      <c r="Q4" s="21">
        <v>2</v>
      </c>
      <c r="R4" s="21">
        <v>1</v>
      </c>
      <c r="S4" s="16" t="s">
        <v>98</v>
      </c>
      <c r="T4" s="22" t="s">
        <v>99</v>
      </c>
      <c r="U4" s="16" t="s">
        <v>28</v>
      </c>
      <c r="V4" s="16" t="s">
        <v>100</v>
      </c>
      <c r="W4" s="21">
        <v>1</v>
      </c>
      <c r="X4" s="21">
        <v>1</v>
      </c>
    </row>
    <row r="5" spans="1:24" ht="36" x14ac:dyDescent="0.25">
      <c r="A5" s="16" t="s">
        <v>17</v>
      </c>
      <c r="B5" s="16" t="s">
        <v>101</v>
      </c>
      <c r="C5" s="49" t="s">
        <v>37</v>
      </c>
      <c r="D5" s="16">
        <v>2024</v>
      </c>
      <c r="E5" s="16" t="s">
        <v>13</v>
      </c>
      <c r="F5" s="16" t="s">
        <v>59</v>
      </c>
      <c r="G5" s="17">
        <v>2</v>
      </c>
      <c r="H5" s="45" t="s">
        <v>106</v>
      </c>
      <c r="I5" s="22" t="s">
        <v>102</v>
      </c>
      <c r="J5" s="19">
        <v>14900</v>
      </c>
      <c r="K5" s="16" t="s">
        <v>103</v>
      </c>
      <c r="L5" s="18">
        <v>4</v>
      </c>
      <c r="M5" s="20">
        <v>45313</v>
      </c>
      <c r="N5" s="19">
        <v>14600</v>
      </c>
      <c r="O5" s="19" t="s">
        <v>14</v>
      </c>
      <c r="P5" s="19">
        <v>14600</v>
      </c>
      <c r="Q5" s="21">
        <v>2</v>
      </c>
      <c r="R5" s="21">
        <v>1</v>
      </c>
      <c r="S5" s="16" t="s">
        <v>105</v>
      </c>
      <c r="T5" s="22" t="s">
        <v>104</v>
      </c>
      <c r="U5" s="16" t="s">
        <v>28</v>
      </c>
      <c r="V5" s="16" t="s">
        <v>100</v>
      </c>
      <c r="W5" s="21">
        <v>1</v>
      </c>
      <c r="X5" s="21">
        <v>1</v>
      </c>
    </row>
    <row r="6" spans="1:24" ht="24" x14ac:dyDescent="0.25">
      <c r="A6" s="16" t="s">
        <v>18</v>
      </c>
      <c r="B6" s="16" t="s">
        <v>156</v>
      </c>
      <c r="C6" s="49" t="s">
        <v>45</v>
      </c>
      <c r="D6" s="16">
        <v>2024</v>
      </c>
      <c r="E6" s="16" t="s">
        <v>13</v>
      </c>
      <c r="F6" s="16" t="s">
        <v>60</v>
      </c>
      <c r="G6" s="17">
        <v>2</v>
      </c>
      <c r="H6" s="45" t="s">
        <v>157</v>
      </c>
      <c r="I6" s="22" t="s">
        <v>158</v>
      </c>
      <c r="J6" s="19">
        <v>14998</v>
      </c>
      <c r="K6" s="16" t="s">
        <v>137</v>
      </c>
      <c r="L6" s="18">
        <v>1</v>
      </c>
      <c r="M6" s="20">
        <v>45293</v>
      </c>
      <c r="N6" s="19">
        <v>14998</v>
      </c>
      <c r="O6" s="19">
        <f>N6*0.07</f>
        <v>1049.8600000000001</v>
      </c>
      <c r="P6" s="19">
        <f>SUM(N6:O6)</f>
        <v>16047.86</v>
      </c>
      <c r="Q6" s="21">
        <v>1</v>
      </c>
      <c r="R6" s="21">
        <v>1</v>
      </c>
      <c r="S6" s="16" t="s">
        <v>159</v>
      </c>
      <c r="T6" s="22" t="s">
        <v>160</v>
      </c>
      <c r="U6" s="16" t="s">
        <v>28</v>
      </c>
      <c r="V6" s="16" t="s">
        <v>100</v>
      </c>
      <c r="W6" s="21">
        <v>1</v>
      </c>
      <c r="X6" s="21">
        <v>1</v>
      </c>
    </row>
    <row r="7" spans="1:24" ht="24" x14ac:dyDescent="0.25">
      <c r="A7" s="16" t="s">
        <v>19</v>
      </c>
      <c r="B7" s="16" t="s">
        <v>145</v>
      </c>
      <c r="C7" s="49" t="s">
        <v>37</v>
      </c>
      <c r="D7" s="16">
        <v>2024</v>
      </c>
      <c r="E7" s="16" t="s">
        <v>13</v>
      </c>
      <c r="F7" s="16" t="s">
        <v>61</v>
      </c>
      <c r="G7" s="17">
        <v>2</v>
      </c>
      <c r="H7" s="45" t="s">
        <v>174</v>
      </c>
      <c r="I7" s="22" t="s">
        <v>175</v>
      </c>
      <c r="J7" s="19">
        <v>14990</v>
      </c>
      <c r="K7" s="16" t="s">
        <v>148</v>
      </c>
      <c r="L7" s="18">
        <v>12</v>
      </c>
      <c r="M7" s="20">
        <v>45301</v>
      </c>
      <c r="N7" s="19">
        <v>14990</v>
      </c>
      <c r="O7" s="19" t="s">
        <v>14</v>
      </c>
      <c r="P7" s="19">
        <v>14990</v>
      </c>
      <c r="Q7" s="21">
        <v>1</v>
      </c>
      <c r="R7" s="21">
        <v>1</v>
      </c>
      <c r="S7" s="16" t="s">
        <v>176</v>
      </c>
      <c r="T7" s="22" t="s">
        <v>177</v>
      </c>
      <c r="U7" s="16" t="s">
        <v>28</v>
      </c>
      <c r="V7" s="16" t="s">
        <v>100</v>
      </c>
      <c r="W7" s="21">
        <v>4</v>
      </c>
      <c r="X7" s="21">
        <v>4</v>
      </c>
    </row>
    <row r="8" spans="1:24" ht="24" x14ac:dyDescent="0.25">
      <c r="A8" s="16" t="s">
        <v>20</v>
      </c>
      <c r="B8" s="16" t="s">
        <v>110</v>
      </c>
      <c r="C8" s="49" t="s">
        <v>37</v>
      </c>
      <c r="D8" s="16">
        <v>2024</v>
      </c>
      <c r="E8" s="16" t="s">
        <v>36</v>
      </c>
      <c r="F8" s="16" t="s">
        <v>62</v>
      </c>
      <c r="G8" s="17">
        <v>2</v>
      </c>
      <c r="H8" s="45" t="s">
        <v>111</v>
      </c>
      <c r="I8" s="22" t="s">
        <v>112</v>
      </c>
      <c r="J8" s="19">
        <v>14900</v>
      </c>
      <c r="K8" s="16" t="s">
        <v>113</v>
      </c>
      <c r="L8" s="18">
        <v>2</v>
      </c>
      <c r="M8" s="20">
        <v>45341</v>
      </c>
      <c r="N8" s="19">
        <v>14635.56</v>
      </c>
      <c r="O8" s="19">
        <f>N8*0.07</f>
        <v>1024.4892</v>
      </c>
      <c r="P8" s="19">
        <f>SUM(N8:O8)</f>
        <v>15660.049199999999</v>
      </c>
      <c r="Q8" s="21">
        <v>2</v>
      </c>
      <c r="R8" s="21">
        <v>1</v>
      </c>
      <c r="S8" s="16" t="s">
        <v>114</v>
      </c>
      <c r="T8" s="22" t="s">
        <v>115</v>
      </c>
      <c r="U8" s="16" t="s">
        <v>28</v>
      </c>
      <c r="V8" s="16" t="s">
        <v>100</v>
      </c>
      <c r="W8" s="21">
        <v>1</v>
      </c>
      <c r="X8" s="21">
        <v>1</v>
      </c>
    </row>
    <row r="9" spans="1:24" ht="24" x14ac:dyDescent="0.25">
      <c r="A9" s="16" t="s">
        <v>21</v>
      </c>
      <c r="B9" s="16" t="s">
        <v>117</v>
      </c>
      <c r="C9" s="49" t="s">
        <v>37</v>
      </c>
      <c r="D9" s="16">
        <v>2024</v>
      </c>
      <c r="E9" s="16" t="s">
        <v>36</v>
      </c>
      <c r="F9" s="16" t="s">
        <v>63</v>
      </c>
      <c r="G9" s="17">
        <v>2</v>
      </c>
      <c r="H9" s="45" t="s">
        <v>116</v>
      </c>
      <c r="I9" s="22" t="s">
        <v>118</v>
      </c>
      <c r="J9" s="19">
        <v>14900</v>
      </c>
      <c r="K9" s="16" t="s">
        <v>119</v>
      </c>
      <c r="L9" s="18">
        <v>6</v>
      </c>
      <c r="M9" s="20">
        <v>45342</v>
      </c>
      <c r="N9" s="19">
        <v>14400</v>
      </c>
      <c r="O9" s="19">
        <f>N9*0.07</f>
        <v>1008.0000000000001</v>
      </c>
      <c r="P9" s="19">
        <f>SUM(N9:O9)</f>
        <v>15408</v>
      </c>
      <c r="Q9" s="21">
        <v>2</v>
      </c>
      <c r="R9" s="21">
        <v>1</v>
      </c>
      <c r="S9" s="16" t="s">
        <v>120</v>
      </c>
      <c r="T9" s="22" t="s">
        <v>121</v>
      </c>
      <c r="U9" s="16" t="s">
        <v>28</v>
      </c>
      <c r="V9" s="16" t="s">
        <v>100</v>
      </c>
      <c r="W9" s="21">
        <v>3</v>
      </c>
      <c r="X9" s="21">
        <v>3</v>
      </c>
    </row>
    <row r="10" spans="1:24" ht="24" x14ac:dyDescent="0.25">
      <c r="A10" s="16" t="s">
        <v>22</v>
      </c>
      <c r="B10" s="16" t="s">
        <v>123</v>
      </c>
      <c r="C10" s="49" t="s">
        <v>37</v>
      </c>
      <c r="D10" s="16">
        <v>2024</v>
      </c>
      <c r="E10" s="16" t="s">
        <v>36</v>
      </c>
      <c r="F10" s="16" t="s">
        <v>64</v>
      </c>
      <c r="G10" s="17">
        <v>2</v>
      </c>
      <c r="H10" s="45" t="s">
        <v>122</v>
      </c>
      <c r="I10" s="22" t="s">
        <v>124</v>
      </c>
      <c r="J10" s="19">
        <v>14990</v>
      </c>
      <c r="K10" s="16" t="s">
        <v>129</v>
      </c>
      <c r="L10" s="18">
        <v>3</v>
      </c>
      <c r="M10" s="20">
        <v>45345</v>
      </c>
      <c r="N10" s="19">
        <v>14990</v>
      </c>
      <c r="O10" s="19">
        <f>N10*0.07</f>
        <v>1049.3000000000002</v>
      </c>
      <c r="P10" s="19">
        <f>SUM(N10:O10)</f>
        <v>16039.3</v>
      </c>
      <c r="Q10" s="21">
        <v>1</v>
      </c>
      <c r="R10" s="21">
        <v>1</v>
      </c>
      <c r="S10" s="16" t="s">
        <v>125</v>
      </c>
      <c r="T10" s="22" t="s">
        <v>126</v>
      </c>
      <c r="U10" s="16" t="s">
        <v>28</v>
      </c>
      <c r="V10" s="16" t="s">
        <v>100</v>
      </c>
      <c r="W10" s="21">
        <v>4</v>
      </c>
      <c r="X10" s="21">
        <v>4</v>
      </c>
    </row>
    <row r="11" spans="1:24" ht="48" x14ac:dyDescent="0.25">
      <c r="A11" s="16" t="s">
        <v>23</v>
      </c>
      <c r="B11" s="16" t="s">
        <v>127</v>
      </c>
      <c r="C11" s="49" t="s">
        <v>107</v>
      </c>
      <c r="D11" s="16">
        <v>2024</v>
      </c>
      <c r="E11" s="16" t="s">
        <v>36</v>
      </c>
      <c r="F11" s="16" t="s">
        <v>65</v>
      </c>
      <c r="G11" s="17">
        <v>2</v>
      </c>
      <c r="H11" s="45" t="s">
        <v>128</v>
      </c>
      <c r="I11" s="22" t="s">
        <v>108</v>
      </c>
      <c r="J11" s="19">
        <v>5000</v>
      </c>
      <c r="K11" s="16" t="s">
        <v>130</v>
      </c>
      <c r="L11" s="18">
        <f>5/30</f>
        <v>0.16666666666666666</v>
      </c>
      <c r="M11" s="20">
        <v>45348</v>
      </c>
      <c r="N11" s="19">
        <v>5000</v>
      </c>
      <c r="O11" s="19" t="s">
        <v>14</v>
      </c>
      <c r="P11" s="19">
        <v>5000</v>
      </c>
      <c r="Q11" s="21">
        <v>1</v>
      </c>
      <c r="R11" s="21">
        <v>1</v>
      </c>
      <c r="S11" s="16" t="s">
        <v>131</v>
      </c>
      <c r="T11" s="22" t="s">
        <v>133</v>
      </c>
      <c r="U11" s="16" t="s">
        <v>132</v>
      </c>
      <c r="V11" s="16" t="s">
        <v>100</v>
      </c>
      <c r="W11" s="21">
        <v>1</v>
      </c>
      <c r="X11" s="21">
        <v>1</v>
      </c>
    </row>
    <row r="12" spans="1:24" x14ac:dyDescent="0.25">
      <c r="A12" s="16" t="s">
        <v>38</v>
      </c>
      <c r="B12" s="16" t="s">
        <v>140</v>
      </c>
      <c r="C12" s="49" t="s">
        <v>46</v>
      </c>
      <c r="D12" s="16">
        <v>2024</v>
      </c>
      <c r="E12" s="16" t="s">
        <v>43</v>
      </c>
      <c r="F12" s="16" t="s">
        <v>66</v>
      </c>
      <c r="G12" s="17">
        <v>2</v>
      </c>
      <c r="H12" s="45" t="s">
        <v>141</v>
      </c>
      <c r="I12" s="38" t="s">
        <v>142</v>
      </c>
      <c r="J12" s="19">
        <v>7476.64</v>
      </c>
      <c r="K12" s="16" t="s">
        <v>137</v>
      </c>
      <c r="L12" s="18">
        <v>1</v>
      </c>
      <c r="M12" s="20">
        <v>45358</v>
      </c>
      <c r="N12" s="19">
        <v>7476.64</v>
      </c>
      <c r="O12" s="19">
        <f>N12*0.07</f>
        <v>523.36480000000006</v>
      </c>
      <c r="P12" s="19">
        <f t="shared" ref="P12:P16" si="0">SUM(N12:O12)</f>
        <v>8000.0048000000006</v>
      </c>
      <c r="Q12" s="21">
        <v>2</v>
      </c>
      <c r="R12" s="21">
        <v>1</v>
      </c>
      <c r="S12" s="16" t="s">
        <v>143</v>
      </c>
      <c r="T12" s="22" t="s">
        <v>144</v>
      </c>
      <c r="U12" s="16" t="s">
        <v>28</v>
      </c>
      <c r="V12" s="16" t="s">
        <v>100</v>
      </c>
      <c r="W12" s="21">
        <v>1</v>
      </c>
      <c r="X12" s="21">
        <v>1</v>
      </c>
    </row>
    <row r="13" spans="1:24" x14ac:dyDescent="0.25">
      <c r="A13" s="16" t="s">
        <v>39</v>
      </c>
      <c r="B13" s="16" t="s">
        <v>134</v>
      </c>
      <c r="C13" s="49" t="s">
        <v>45</v>
      </c>
      <c r="D13" s="16">
        <v>2024</v>
      </c>
      <c r="E13" s="16" t="s">
        <v>43</v>
      </c>
      <c r="F13" s="16" t="s">
        <v>67</v>
      </c>
      <c r="G13" s="17">
        <v>2</v>
      </c>
      <c r="H13" s="45" t="s">
        <v>135</v>
      </c>
      <c r="I13" s="38" t="s">
        <v>136</v>
      </c>
      <c r="J13" s="19">
        <v>13084.12</v>
      </c>
      <c r="K13" s="16" t="s">
        <v>137</v>
      </c>
      <c r="L13" s="18">
        <v>1</v>
      </c>
      <c r="M13" s="20">
        <v>45358</v>
      </c>
      <c r="N13" s="19">
        <v>13084.12</v>
      </c>
      <c r="O13" s="19">
        <f>N13*0.07</f>
        <v>915.88840000000016</v>
      </c>
      <c r="P13" s="19">
        <f t="shared" si="0"/>
        <v>14000.008400000001</v>
      </c>
      <c r="Q13" s="21">
        <v>2</v>
      </c>
      <c r="R13" s="21">
        <v>1</v>
      </c>
      <c r="S13" s="16" t="s">
        <v>138</v>
      </c>
      <c r="T13" s="22" t="s">
        <v>139</v>
      </c>
      <c r="U13" s="16" t="s">
        <v>28</v>
      </c>
      <c r="V13" s="16" t="s">
        <v>100</v>
      </c>
      <c r="W13" s="21">
        <v>1</v>
      </c>
      <c r="X13" s="21">
        <v>1</v>
      </c>
    </row>
    <row r="14" spans="1:24" ht="48" x14ac:dyDescent="0.25">
      <c r="A14" s="16" t="s">
        <v>40</v>
      </c>
      <c r="B14" s="16" t="s">
        <v>145</v>
      </c>
      <c r="C14" s="49" t="s">
        <v>107</v>
      </c>
      <c r="D14" s="16">
        <v>2024</v>
      </c>
      <c r="E14" s="16" t="s">
        <v>43</v>
      </c>
      <c r="F14" s="16" t="s">
        <v>68</v>
      </c>
      <c r="G14" s="17">
        <v>2</v>
      </c>
      <c r="H14" s="45" t="s">
        <v>146</v>
      </c>
      <c r="I14" s="22" t="s">
        <v>147</v>
      </c>
      <c r="J14" s="19">
        <v>14990</v>
      </c>
      <c r="K14" s="16" t="s">
        <v>148</v>
      </c>
      <c r="L14" s="18">
        <v>12</v>
      </c>
      <c r="M14" s="20">
        <v>45362</v>
      </c>
      <c r="N14" s="19">
        <v>14990</v>
      </c>
      <c r="O14" s="19">
        <f>N14*0.07</f>
        <v>1049.3000000000002</v>
      </c>
      <c r="P14" s="19">
        <f t="shared" si="0"/>
        <v>16039.3</v>
      </c>
      <c r="Q14" s="21">
        <v>1</v>
      </c>
      <c r="R14" s="21">
        <v>1</v>
      </c>
      <c r="S14" s="16" t="s">
        <v>149</v>
      </c>
      <c r="T14" s="22" t="s">
        <v>150</v>
      </c>
      <c r="U14" s="16" t="s">
        <v>28</v>
      </c>
      <c r="V14" s="16" t="s">
        <v>100</v>
      </c>
      <c r="W14" s="21">
        <v>4</v>
      </c>
      <c r="X14" s="21">
        <v>4</v>
      </c>
    </row>
    <row r="15" spans="1:24" ht="24" x14ac:dyDescent="0.25">
      <c r="A15" s="16" t="s">
        <v>41</v>
      </c>
      <c r="B15" s="16" t="s">
        <v>153</v>
      </c>
      <c r="C15" s="49" t="s">
        <v>37</v>
      </c>
      <c r="D15" s="16">
        <v>2024</v>
      </c>
      <c r="E15" s="16" t="s">
        <v>43</v>
      </c>
      <c r="F15" s="16" t="s">
        <v>69</v>
      </c>
      <c r="G15" s="17">
        <v>2</v>
      </c>
      <c r="H15" s="45" t="s">
        <v>152</v>
      </c>
      <c r="I15" s="38" t="s">
        <v>136</v>
      </c>
      <c r="J15" s="19">
        <v>9930.49</v>
      </c>
      <c r="K15" s="16" t="s">
        <v>137</v>
      </c>
      <c r="L15" s="18">
        <v>1</v>
      </c>
      <c r="M15" s="20">
        <v>45362</v>
      </c>
      <c r="N15" s="19">
        <v>9930.49</v>
      </c>
      <c r="O15" s="19">
        <f>N15*0.07</f>
        <v>695.13430000000005</v>
      </c>
      <c r="P15" s="19">
        <f t="shared" si="0"/>
        <v>10625.624299999999</v>
      </c>
      <c r="Q15" s="21">
        <v>2</v>
      </c>
      <c r="R15" s="21">
        <v>1</v>
      </c>
      <c r="S15" s="16" t="s">
        <v>154</v>
      </c>
      <c r="T15" s="22" t="s">
        <v>151</v>
      </c>
      <c r="U15" s="16" t="s">
        <v>28</v>
      </c>
      <c r="V15" s="16" t="s">
        <v>100</v>
      </c>
      <c r="W15" s="21">
        <v>1</v>
      </c>
      <c r="X15" s="21">
        <v>1</v>
      </c>
    </row>
    <row r="16" spans="1:24" x14ac:dyDescent="0.25">
      <c r="A16" s="16" t="s">
        <v>42</v>
      </c>
      <c r="B16" s="16" t="s">
        <v>165</v>
      </c>
      <c r="C16" s="49" t="s">
        <v>25</v>
      </c>
      <c r="D16" s="16">
        <v>2024</v>
      </c>
      <c r="E16" s="16" t="s">
        <v>43</v>
      </c>
      <c r="F16" s="16" t="s">
        <v>70</v>
      </c>
      <c r="G16" s="17">
        <v>2</v>
      </c>
      <c r="H16" s="45" t="s">
        <v>166</v>
      </c>
      <c r="I16" s="22" t="s">
        <v>167</v>
      </c>
      <c r="J16" s="19">
        <v>7000</v>
      </c>
      <c r="K16" s="16" t="s">
        <v>137</v>
      </c>
      <c r="L16" s="18">
        <v>1</v>
      </c>
      <c r="M16" s="20">
        <v>45366</v>
      </c>
      <c r="N16" s="19">
        <v>5948.12</v>
      </c>
      <c r="O16" s="19" t="s">
        <v>14</v>
      </c>
      <c r="P16" s="19">
        <f t="shared" si="0"/>
        <v>5948.12</v>
      </c>
      <c r="Q16" s="21">
        <v>2</v>
      </c>
      <c r="R16" s="21">
        <v>1</v>
      </c>
      <c r="S16" s="16" t="s">
        <v>169</v>
      </c>
      <c r="T16" s="22" t="s">
        <v>168</v>
      </c>
      <c r="U16" s="16" t="s">
        <v>109</v>
      </c>
      <c r="V16" s="16" t="s">
        <v>100</v>
      </c>
      <c r="W16" s="21">
        <v>1</v>
      </c>
      <c r="X16" s="21">
        <v>1</v>
      </c>
    </row>
    <row r="17" spans="1:24" x14ac:dyDescent="0.25">
      <c r="A17" s="7"/>
      <c r="B17" s="1"/>
      <c r="C17" s="50"/>
      <c r="D17" s="1"/>
      <c r="E17" s="1"/>
      <c r="F17" s="2"/>
      <c r="G17" s="3"/>
      <c r="H17" s="46"/>
      <c r="I17" s="32"/>
      <c r="J17" s="5"/>
      <c r="K17" s="1"/>
      <c r="L17" s="4"/>
      <c r="M17" s="2"/>
      <c r="N17" s="5"/>
      <c r="O17" s="5"/>
      <c r="P17" s="5"/>
      <c r="Q17" s="6"/>
      <c r="R17" s="6"/>
      <c r="S17" s="1"/>
      <c r="T17" s="32"/>
      <c r="U17" s="1"/>
      <c r="V17" s="7"/>
      <c r="W17" s="6"/>
      <c r="X17" s="6"/>
    </row>
    <row r="18" spans="1:24" ht="23.25" x14ac:dyDescent="0.25">
      <c r="A18" s="24"/>
      <c r="B18" s="23" t="s">
        <v>71</v>
      </c>
      <c r="C18" s="48"/>
      <c r="D18" s="15"/>
      <c r="E18" s="23"/>
      <c r="F18" s="23"/>
      <c r="G18" s="14"/>
      <c r="H18" s="44"/>
      <c r="I18" s="29"/>
      <c r="J18" s="27"/>
      <c r="K18" s="15"/>
      <c r="L18" s="15"/>
      <c r="M18" s="28"/>
      <c r="N18" s="27"/>
      <c r="O18" s="27"/>
      <c r="P18" s="27"/>
      <c r="Q18" s="28"/>
      <c r="R18" s="28"/>
      <c r="S18" s="15"/>
      <c r="T18" s="29"/>
      <c r="U18" s="15"/>
      <c r="V18" s="30"/>
      <c r="W18" s="28"/>
      <c r="X18" s="28"/>
    </row>
    <row r="19" spans="1:24" ht="24" x14ac:dyDescent="0.25">
      <c r="A19" s="7" t="s">
        <v>263</v>
      </c>
      <c r="B19" s="7" t="s">
        <v>170</v>
      </c>
      <c r="C19" s="51" t="s">
        <v>37</v>
      </c>
      <c r="D19" s="7">
        <v>2024</v>
      </c>
      <c r="E19" s="7" t="s">
        <v>47</v>
      </c>
      <c r="F19" s="7" t="s">
        <v>72</v>
      </c>
      <c r="G19" s="3">
        <v>2</v>
      </c>
      <c r="H19" s="46" t="s">
        <v>172</v>
      </c>
      <c r="I19" s="31" t="s">
        <v>136</v>
      </c>
      <c r="J19" s="5">
        <v>14900</v>
      </c>
      <c r="K19" s="7" t="s">
        <v>137</v>
      </c>
      <c r="L19" s="4">
        <v>1</v>
      </c>
      <c r="M19" s="2">
        <v>45386</v>
      </c>
      <c r="N19" s="5">
        <v>14900</v>
      </c>
      <c r="O19" s="5">
        <f>N19*0.07</f>
        <v>1043</v>
      </c>
      <c r="P19" s="5">
        <f t="shared" ref="P19" si="1">SUM(N19:O19)</f>
        <v>15943</v>
      </c>
      <c r="Q19" s="6">
        <v>2</v>
      </c>
      <c r="R19" s="6">
        <v>1</v>
      </c>
      <c r="S19" s="7" t="s">
        <v>173</v>
      </c>
      <c r="T19" s="31" t="s">
        <v>171</v>
      </c>
      <c r="U19" s="7" t="s">
        <v>28</v>
      </c>
      <c r="V19" s="7" t="s">
        <v>100</v>
      </c>
      <c r="W19" s="6">
        <v>1</v>
      </c>
      <c r="X19" s="6">
        <v>1</v>
      </c>
    </row>
    <row r="20" spans="1:24" ht="48" x14ac:dyDescent="0.25">
      <c r="A20" s="7" t="s">
        <v>264</v>
      </c>
      <c r="B20" s="7" t="s">
        <v>178</v>
      </c>
      <c r="C20" s="51" t="s">
        <v>107</v>
      </c>
      <c r="D20" s="7">
        <v>2024</v>
      </c>
      <c r="E20" s="7" t="s">
        <v>47</v>
      </c>
      <c r="F20" s="7" t="s">
        <v>73</v>
      </c>
      <c r="G20" s="3">
        <v>2</v>
      </c>
      <c r="H20" s="46" t="s">
        <v>179</v>
      </c>
      <c r="I20" s="31" t="s">
        <v>180</v>
      </c>
      <c r="J20" s="5">
        <v>14900</v>
      </c>
      <c r="K20" s="7" t="s">
        <v>129</v>
      </c>
      <c r="L20" s="4">
        <v>3</v>
      </c>
      <c r="M20" s="2">
        <v>45391</v>
      </c>
      <c r="N20" s="5">
        <v>14900</v>
      </c>
      <c r="O20" s="5">
        <f>N20*0.07</f>
        <v>1043</v>
      </c>
      <c r="P20" s="5">
        <f t="shared" ref="P20" si="2">SUM(N20:O20)</f>
        <v>15943</v>
      </c>
      <c r="Q20" s="6">
        <v>1</v>
      </c>
      <c r="R20" s="6">
        <v>1</v>
      </c>
      <c r="S20" s="7" t="s">
        <v>181</v>
      </c>
      <c r="T20" s="31" t="s">
        <v>182</v>
      </c>
      <c r="U20" s="7" t="s">
        <v>28</v>
      </c>
      <c r="V20" s="7" t="s">
        <v>100</v>
      </c>
      <c r="W20" s="6">
        <v>3</v>
      </c>
      <c r="X20" s="6">
        <v>3</v>
      </c>
    </row>
    <row r="21" spans="1:24" ht="48" x14ac:dyDescent="0.25">
      <c r="A21" s="7" t="s">
        <v>265</v>
      </c>
      <c r="B21" s="7" t="s">
        <v>183</v>
      </c>
      <c r="C21" s="51" t="s">
        <v>107</v>
      </c>
      <c r="D21" s="7">
        <v>2024</v>
      </c>
      <c r="E21" s="7" t="s">
        <v>47</v>
      </c>
      <c r="F21" s="7" t="s">
        <v>74</v>
      </c>
      <c r="G21" s="3">
        <v>2</v>
      </c>
      <c r="H21" s="46" t="s">
        <v>184</v>
      </c>
      <c r="I21" s="31" t="s">
        <v>108</v>
      </c>
      <c r="J21" s="5">
        <v>6105</v>
      </c>
      <c r="K21" s="7" t="s">
        <v>185</v>
      </c>
      <c r="L21" s="4">
        <f>4/30</f>
        <v>0.13333333333333333</v>
      </c>
      <c r="M21" s="2">
        <v>45391</v>
      </c>
      <c r="N21" s="5">
        <v>6105</v>
      </c>
      <c r="O21" s="5" t="s">
        <v>14</v>
      </c>
      <c r="P21" s="5">
        <v>6105</v>
      </c>
      <c r="Q21" s="6">
        <v>2</v>
      </c>
      <c r="R21" s="6">
        <v>1</v>
      </c>
      <c r="S21" s="7" t="s">
        <v>186</v>
      </c>
      <c r="T21" s="31" t="s">
        <v>187</v>
      </c>
      <c r="U21" s="7" t="s">
        <v>325</v>
      </c>
      <c r="V21" s="7" t="s">
        <v>100</v>
      </c>
      <c r="W21" s="6">
        <v>1</v>
      </c>
      <c r="X21" s="6">
        <v>1</v>
      </c>
    </row>
    <row r="22" spans="1:24" x14ac:dyDescent="0.25">
      <c r="A22" s="7" t="s">
        <v>266</v>
      </c>
      <c r="B22" s="7" t="s">
        <v>164</v>
      </c>
      <c r="C22" s="51" t="s">
        <v>46</v>
      </c>
      <c r="D22" s="7">
        <v>2024</v>
      </c>
      <c r="E22" s="7" t="s">
        <v>47</v>
      </c>
      <c r="F22" s="7" t="s">
        <v>75</v>
      </c>
      <c r="G22" s="3">
        <v>3</v>
      </c>
      <c r="H22" s="46" t="s">
        <v>155</v>
      </c>
      <c r="I22" s="31" t="s">
        <v>163</v>
      </c>
      <c r="J22" s="5">
        <v>28000</v>
      </c>
      <c r="K22" s="7" t="s">
        <v>113</v>
      </c>
      <c r="L22" s="4">
        <v>2</v>
      </c>
      <c r="M22" s="2">
        <v>45392</v>
      </c>
      <c r="N22" s="5">
        <v>26943.41</v>
      </c>
      <c r="O22" s="5">
        <f>N22*0.07</f>
        <v>1886.0387000000001</v>
      </c>
      <c r="P22" s="5">
        <f>SUM(N22:O22)</f>
        <v>28829.448700000001</v>
      </c>
      <c r="Q22" s="6">
        <v>1</v>
      </c>
      <c r="R22" s="6">
        <v>1</v>
      </c>
      <c r="S22" s="7" t="s">
        <v>161</v>
      </c>
      <c r="T22" s="31" t="s">
        <v>162</v>
      </c>
      <c r="U22" s="7" t="s">
        <v>28</v>
      </c>
      <c r="V22" s="7" t="s">
        <v>100</v>
      </c>
      <c r="W22" s="6">
        <v>3</v>
      </c>
      <c r="X22" s="6">
        <v>1</v>
      </c>
    </row>
    <row r="23" spans="1:24" x14ac:dyDescent="0.25">
      <c r="A23" s="7" t="s">
        <v>267</v>
      </c>
      <c r="B23" s="7" t="s">
        <v>164</v>
      </c>
      <c r="C23" s="51" t="s">
        <v>44</v>
      </c>
      <c r="D23" s="7">
        <v>2024</v>
      </c>
      <c r="E23" s="7" t="s">
        <v>47</v>
      </c>
      <c r="F23" s="7" t="s">
        <v>76</v>
      </c>
      <c r="G23" s="3">
        <v>1</v>
      </c>
      <c r="H23" s="46" t="s">
        <v>188</v>
      </c>
      <c r="I23" s="31" t="s">
        <v>189</v>
      </c>
      <c r="J23" s="5">
        <v>13200</v>
      </c>
      <c r="K23" s="7" t="s">
        <v>137</v>
      </c>
      <c r="L23" s="4">
        <v>1</v>
      </c>
      <c r="M23" s="2">
        <v>45394</v>
      </c>
      <c r="N23" s="5">
        <v>12835</v>
      </c>
      <c r="O23" s="5">
        <f>N23*0.07</f>
        <v>898.45</v>
      </c>
      <c r="P23" s="5">
        <f>SUM(N23:O23)</f>
        <v>13733.45</v>
      </c>
      <c r="Q23" s="6">
        <v>1</v>
      </c>
      <c r="R23" s="6">
        <v>1</v>
      </c>
      <c r="S23" s="7" t="s">
        <v>191</v>
      </c>
      <c r="T23" s="31" t="s">
        <v>190</v>
      </c>
      <c r="U23" s="7" t="s">
        <v>28</v>
      </c>
      <c r="V23" s="7" t="s">
        <v>100</v>
      </c>
      <c r="W23" s="6">
        <v>3</v>
      </c>
      <c r="X23" s="6">
        <v>3</v>
      </c>
    </row>
    <row r="24" spans="1:24" ht="24" x14ac:dyDescent="0.25">
      <c r="A24" s="7" t="s">
        <v>268</v>
      </c>
      <c r="B24" s="7" t="s">
        <v>232</v>
      </c>
      <c r="C24" s="51" t="s">
        <v>37</v>
      </c>
      <c r="D24" s="7">
        <v>2024</v>
      </c>
      <c r="E24" s="7" t="s">
        <v>47</v>
      </c>
      <c r="F24" s="7" t="s">
        <v>77</v>
      </c>
      <c r="G24" s="3">
        <v>2</v>
      </c>
      <c r="H24" s="46" t="s">
        <v>233</v>
      </c>
      <c r="I24" s="31" t="s">
        <v>234</v>
      </c>
      <c r="J24" s="5">
        <v>14900</v>
      </c>
      <c r="K24" s="7" t="s">
        <v>113</v>
      </c>
      <c r="L24" s="4">
        <v>2</v>
      </c>
      <c r="M24" s="2">
        <v>45412</v>
      </c>
      <c r="N24" s="5">
        <v>14528</v>
      </c>
      <c r="O24" s="5">
        <f>N24*0.07</f>
        <v>1016.9600000000002</v>
      </c>
      <c r="P24" s="5">
        <f>SUM(N24:O24)</f>
        <v>15544.960000000001</v>
      </c>
      <c r="Q24" s="6">
        <v>1</v>
      </c>
      <c r="R24" s="6">
        <v>1</v>
      </c>
      <c r="S24" s="7" t="s">
        <v>235</v>
      </c>
      <c r="T24" s="31" t="s">
        <v>236</v>
      </c>
      <c r="U24" s="7" t="s">
        <v>28</v>
      </c>
      <c r="V24" s="7" t="s">
        <v>100</v>
      </c>
      <c r="W24" s="6">
        <v>3</v>
      </c>
      <c r="X24" s="6">
        <v>3</v>
      </c>
    </row>
    <row r="25" spans="1:24" ht="24" x14ac:dyDescent="0.25">
      <c r="A25" s="7" t="s">
        <v>269</v>
      </c>
      <c r="B25" s="7" t="s">
        <v>311</v>
      </c>
      <c r="C25" s="51" t="s">
        <v>46</v>
      </c>
      <c r="D25" s="7">
        <v>2024</v>
      </c>
      <c r="E25" s="7" t="s">
        <v>47</v>
      </c>
      <c r="F25" s="7" t="s">
        <v>78</v>
      </c>
      <c r="G25" s="3">
        <v>2</v>
      </c>
      <c r="H25" s="46" t="s">
        <v>310</v>
      </c>
      <c r="I25" s="31" t="s">
        <v>312</v>
      </c>
      <c r="J25" s="5">
        <v>14999</v>
      </c>
      <c r="K25" s="7" t="s">
        <v>148</v>
      </c>
      <c r="L25" s="4">
        <v>12</v>
      </c>
      <c r="M25" s="2">
        <v>45386</v>
      </c>
      <c r="N25" s="5">
        <v>14999</v>
      </c>
      <c r="O25" s="5">
        <f>N25*0.07</f>
        <v>1049.93</v>
      </c>
      <c r="P25" s="5">
        <f>SUM(N25:O25)</f>
        <v>16048.93</v>
      </c>
      <c r="Q25" s="6">
        <v>2</v>
      </c>
      <c r="R25" s="6">
        <v>1</v>
      </c>
      <c r="S25" s="7" t="s">
        <v>313</v>
      </c>
      <c r="T25" s="31" t="s">
        <v>314</v>
      </c>
      <c r="U25" s="7" t="s">
        <v>28</v>
      </c>
      <c r="V25" s="7" t="s">
        <v>100</v>
      </c>
      <c r="W25" s="6">
        <v>1</v>
      </c>
      <c r="X25" s="6">
        <v>1</v>
      </c>
    </row>
    <row r="26" spans="1:24" ht="48" x14ac:dyDescent="0.25">
      <c r="A26" s="7" t="s">
        <v>270</v>
      </c>
      <c r="B26" s="7" t="s">
        <v>316</v>
      </c>
      <c r="C26" s="51" t="s">
        <v>107</v>
      </c>
      <c r="D26" s="7">
        <v>2024</v>
      </c>
      <c r="E26" s="7" t="s">
        <v>47</v>
      </c>
      <c r="F26" s="7" t="s">
        <v>79</v>
      </c>
      <c r="G26" s="3">
        <v>1</v>
      </c>
      <c r="H26" s="46" t="s">
        <v>315</v>
      </c>
      <c r="I26" s="39" t="s">
        <v>317</v>
      </c>
      <c r="J26" s="5">
        <v>7560</v>
      </c>
      <c r="K26" s="7" t="s">
        <v>318</v>
      </c>
      <c r="L26" s="4">
        <v>13</v>
      </c>
      <c r="M26" s="2">
        <v>45390</v>
      </c>
      <c r="N26" s="5">
        <v>7560</v>
      </c>
      <c r="O26" s="5" t="s">
        <v>14</v>
      </c>
      <c r="P26" s="5">
        <f>SUM(N26:O26)</f>
        <v>7560</v>
      </c>
      <c r="Q26" s="6">
        <v>2</v>
      </c>
      <c r="R26" s="6">
        <v>1</v>
      </c>
      <c r="S26" s="7" t="s">
        <v>131</v>
      </c>
      <c r="T26" s="31" t="s">
        <v>319</v>
      </c>
      <c r="U26" s="7" t="s">
        <v>132</v>
      </c>
      <c r="V26" s="7" t="s">
        <v>100</v>
      </c>
      <c r="W26" s="6">
        <v>1</v>
      </c>
      <c r="X26" s="6">
        <v>1</v>
      </c>
    </row>
    <row r="27" spans="1:24" ht="24" x14ac:dyDescent="0.25">
      <c r="A27" s="7" t="s">
        <v>271</v>
      </c>
      <c r="B27" s="7" t="s">
        <v>193</v>
      </c>
      <c r="C27" s="51" t="s">
        <v>45</v>
      </c>
      <c r="D27" s="7">
        <v>2024</v>
      </c>
      <c r="E27" s="7" t="s">
        <v>48</v>
      </c>
      <c r="F27" s="7" t="s">
        <v>80</v>
      </c>
      <c r="G27" s="41" t="s">
        <v>198</v>
      </c>
      <c r="H27" s="46" t="s">
        <v>192</v>
      </c>
      <c r="I27" s="31" t="s">
        <v>197</v>
      </c>
      <c r="J27" s="5">
        <v>11918</v>
      </c>
      <c r="K27" s="7" t="s">
        <v>194</v>
      </c>
      <c r="L27" s="4">
        <f>15/30</f>
        <v>0.5</v>
      </c>
      <c r="M27" s="2">
        <v>45418</v>
      </c>
      <c r="N27" s="5">
        <v>11918</v>
      </c>
      <c r="O27" s="5">
        <f>N27*0.07</f>
        <v>834.2600000000001</v>
      </c>
      <c r="P27" s="5">
        <f t="shared" ref="P27:P33" si="3">SUM(N27:O27)</f>
        <v>12752.26</v>
      </c>
      <c r="Q27" s="6">
        <v>1</v>
      </c>
      <c r="R27" s="6">
        <v>1</v>
      </c>
      <c r="S27" s="7" t="s">
        <v>196</v>
      </c>
      <c r="T27" s="31" t="s">
        <v>195</v>
      </c>
      <c r="U27" s="7" t="s">
        <v>28</v>
      </c>
      <c r="V27" s="7" t="s">
        <v>100</v>
      </c>
      <c r="W27" s="6">
        <v>3</v>
      </c>
      <c r="X27" s="6">
        <v>3</v>
      </c>
    </row>
    <row r="28" spans="1:24" ht="24" x14ac:dyDescent="0.25">
      <c r="A28" s="7" t="s">
        <v>272</v>
      </c>
      <c r="B28" s="7" t="s">
        <v>193</v>
      </c>
      <c r="C28" s="51" t="s">
        <v>45</v>
      </c>
      <c r="D28" s="7">
        <v>2024</v>
      </c>
      <c r="E28" s="7" t="s">
        <v>48</v>
      </c>
      <c r="F28" s="7" t="s">
        <v>81</v>
      </c>
      <c r="G28" s="3">
        <v>1</v>
      </c>
      <c r="H28" s="46" t="s">
        <v>211</v>
      </c>
      <c r="I28" s="31" t="s">
        <v>212</v>
      </c>
      <c r="J28" s="5">
        <v>14960</v>
      </c>
      <c r="K28" s="7" t="s">
        <v>203</v>
      </c>
      <c r="L28" s="4">
        <f>15/30</f>
        <v>0.5</v>
      </c>
      <c r="M28" s="2">
        <v>45422</v>
      </c>
      <c r="N28" s="5">
        <v>14960</v>
      </c>
      <c r="O28" s="5" t="s">
        <v>14</v>
      </c>
      <c r="P28" s="5">
        <f t="shared" si="3"/>
        <v>14960</v>
      </c>
      <c r="Q28" s="6">
        <v>1</v>
      </c>
      <c r="R28" s="6">
        <v>1</v>
      </c>
      <c r="S28" s="7" t="s">
        <v>199</v>
      </c>
      <c r="T28" s="31" t="s">
        <v>200</v>
      </c>
      <c r="U28" s="7" t="s">
        <v>28</v>
      </c>
      <c r="V28" s="7" t="s">
        <v>100</v>
      </c>
      <c r="W28" s="6">
        <v>3</v>
      </c>
      <c r="X28" s="6">
        <v>2</v>
      </c>
    </row>
    <row r="29" spans="1:24" x14ac:dyDescent="0.25">
      <c r="A29" s="7" t="s">
        <v>273</v>
      </c>
      <c r="B29" s="7" t="s">
        <v>201</v>
      </c>
      <c r="C29" s="51" t="s">
        <v>44</v>
      </c>
      <c r="D29" s="7">
        <v>2024</v>
      </c>
      <c r="E29" s="7" t="s">
        <v>48</v>
      </c>
      <c r="F29" s="7" t="s">
        <v>82</v>
      </c>
      <c r="G29" s="3">
        <v>2</v>
      </c>
      <c r="H29" s="46" t="s">
        <v>202</v>
      </c>
      <c r="I29" s="39" t="s">
        <v>136</v>
      </c>
      <c r="J29" s="5">
        <v>13500</v>
      </c>
      <c r="K29" s="7" t="s">
        <v>203</v>
      </c>
      <c r="L29" s="4">
        <f>14/30</f>
        <v>0.46666666666666667</v>
      </c>
      <c r="M29" s="2">
        <v>45418</v>
      </c>
      <c r="N29" s="5">
        <v>13500</v>
      </c>
      <c r="O29" s="5">
        <f>N29*0.07</f>
        <v>945.00000000000011</v>
      </c>
      <c r="P29" s="5">
        <f t="shared" si="3"/>
        <v>14445</v>
      </c>
      <c r="Q29" s="6">
        <v>1</v>
      </c>
      <c r="R29" s="6">
        <v>1</v>
      </c>
      <c r="S29" s="7" t="s">
        <v>204</v>
      </c>
      <c r="T29" s="31" t="s">
        <v>205</v>
      </c>
      <c r="U29" s="7" t="s">
        <v>28</v>
      </c>
      <c r="V29" s="7" t="s">
        <v>100</v>
      </c>
      <c r="W29" s="6">
        <v>1</v>
      </c>
      <c r="X29" s="6">
        <v>1</v>
      </c>
    </row>
    <row r="30" spans="1:24" ht="24" x14ac:dyDescent="0.25">
      <c r="A30" s="7" t="s">
        <v>274</v>
      </c>
      <c r="B30" s="7" t="s">
        <v>206</v>
      </c>
      <c r="C30" s="51" t="s">
        <v>37</v>
      </c>
      <c r="D30" s="7">
        <v>2024</v>
      </c>
      <c r="E30" s="7" t="s">
        <v>48</v>
      </c>
      <c r="F30" s="7" t="s">
        <v>83</v>
      </c>
      <c r="G30" s="3">
        <v>2</v>
      </c>
      <c r="H30" s="46" t="s">
        <v>207</v>
      </c>
      <c r="I30" s="39" t="s">
        <v>136</v>
      </c>
      <c r="J30" s="5">
        <v>14000</v>
      </c>
      <c r="K30" s="7" t="s">
        <v>208</v>
      </c>
      <c r="L30" s="4">
        <v>7</v>
      </c>
      <c r="M30" s="2">
        <v>45420</v>
      </c>
      <c r="N30" s="5">
        <v>14000</v>
      </c>
      <c r="O30" s="5">
        <f>N30*0.07</f>
        <v>980.00000000000011</v>
      </c>
      <c r="P30" s="5">
        <f t="shared" si="3"/>
        <v>14980</v>
      </c>
      <c r="Q30" s="6">
        <v>1</v>
      </c>
      <c r="R30" s="6">
        <v>1</v>
      </c>
      <c r="S30" s="7" t="s">
        <v>209</v>
      </c>
      <c r="T30" s="31" t="s">
        <v>210</v>
      </c>
      <c r="U30" s="7" t="s">
        <v>28</v>
      </c>
      <c r="V30" s="7" t="s">
        <v>100</v>
      </c>
      <c r="W30" s="6">
        <v>1</v>
      </c>
      <c r="X30" s="6">
        <v>1</v>
      </c>
    </row>
    <row r="31" spans="1:24" ht="24" x14ac:dyDescent="0.25">
      <c r="A31" s="7" t="s">
        <v>275</v>
      </c>
      <c r="B31" s="7" t="s">
        <v>213</v>
      </c>
      <c r="C31" s="51" t="s">
        <v>37</v>
      </c>
      <c r="D31" s="7">
        <v>2024</v>
      </c>
      <c r="E31" s="7" t="s">
        <v>48</v>
      </c>
      <c r="F31" s="7" t="s">
        <v>84</v>
      </c>
      <c r="G31" s="3">
        <v>2</v>
      </c>
      <c r="H31" s="46" t="s">
        <v>214</v>
      </c>
      <c r="I31" s="31" t="s">
        <v>215</v>
      </c>
      <c r="J31" s="5">
        <v>14900</v>
      </c>
      <c r="K31" s="7" t="s">
        <v>148</v>
      </c>
      <c r="L31" s="4">
        <v>12</v>
      </c>
      <c r="M31" s="2">
        <v>45427</v>
      </c>
      <c r="N31" s="5">
        <v>14900</v>
      </c>
      <c r="O31" s="5">
        <f>N31*0.07</f>
        <v>1043</v>
      </c>
      <c r="P31" s="5">
        <f t="shared" si="3"/>
        <v>15943</v>
      </c>
      <c r="Q31" s="6">
        <v>1</v>
      </c>
      <c r="R31" s="6">
        <v>1</v>
      </c>
      <c r="S31" s="7" t="s">
        <v>216</v>
      </c>
      <c r="T31" s="31" t="s">
        <v>217</v>
      </c>
      <c r="U31" s="7" t="s">
        <v>28</v>
      </c>
      <c r="V31" s="7" t="s">
        <v>100</v>
      </c>
      <c r="W31" s="6">
        <v>6</v>
      </c>
      <c r="X31" s="6">
        <v>2</v>
      </c>
    </row>
    <row r="32" spans="1:24" x14ac:dyDescent="0.25">
      <c r="A32" s="7" t="s">
        <v>276</v>
      </c>
      <c r="B32" s="7" t="s">
        <v>193</v>
      </c>
      <c r="C32" s="51" t="s">
        <v>45</v>
      </c>
      <c r="D32" s="7">
        <v>2024</v>
      </c>
      <c r="E32" s="7" t="s">
        <v>48</v>
      </c>
      <c r="F32" s="7" t="s">
        <v>85</v>
      </c>
      <c r="G32" s="3">
        <v>2</v>
      </c>
      <c r="H32" s="46" t="s">
        <v>220</v>
      </c>
      <c r="I32" s="31" t="s">
        <v>221</v>
      </c>
      <c r="J32" s="5">
        <v>5000</v>
      </c>
      <c r="K32" s="7" t="s">
        <v>222</v>
      </c>
      <c r="L32" s="4">
        <f>10/30</f>
        <v>0.33333333333333331</v>
      </c>
      <c r="M32" s="2">
        <v>45427</v>
      </c>
      <c r="N32" s="5">
        <v>5000</v>
      </c>
      <c r="O32" s="5" t="s">
        <v>14</v>
      </c>
      <c r="P32" s="5">
        <f t="shared" si="3"/>
        <v>5000</v>
      </c>
      <c r="Q32" s="6">
        <v>1</v>
      </c>
      <c r="R32" s="6">
        <v>1</v>
      </c>
      <c r="S32" s="7" t="s">
        <v>218</v>
      </c>
      <c r="T32" s="31" t="s">
        <v>219</v>
      </c>
      <c r="U32" s="7" t="s">
        <v>28</v>
      </c>
      <c r="V32" s="7" t="s">
        <v>100</v>
      </c>
      <c r="W32" s="6">
        <v>1</v>
      </c>
      <c r="X32" s="6">
        <v>1</v>
      </c>
    </row>
    <row r="33" spans="1:24" x14ac:dyDescent="0.25">
      <c r="A33" s="7" t="s">
        <v>277</v>
      </c>
      <c r="B33" s="7" t="s">
        <v>193</v>
      </c>
      <c r="C33" s="51" t="s">
        <v>45</v>
      </c>
      <c r="D33" s="7">
        <v>2024</v>
      </c>
      <c r="E33" s="7" t="s">
        <v>48</v>
      </c>
      <c r="F33" s="7" t="s">
        <v>86</v>
      </c>
      <c r="G33" s="3">
        <v>1</v>
      </c>
      <c r="H33" s="46" t="s">
        <v>223</v>
      </c>
      <c r="I33" s="31" t="s">
        <v>224</v>
      </c>
      <c r="J33" s="5">
        <v>5635</v>
      </c>
      <c r="K33" s="7" t="s">
        <v>222</v>
      </c>
      <c r="L33" s="4">
        <f>10/30</f>
        <v>0.33333333333333331</v>
      </c>
      <c r="M33" s="2">
        <v>45427</v>
      </c>
      <c r="N33" s="5">
        <v>5635</v>
      </c>
      <c r="O33" s="5" t="s">
        <v>14</v>
      </c>
      <c r="P33" s="5">
        <f t="shared" si="3"/>
        <v>5635</v>
      </c>
      <c r="Q33" s="6">
        <v>1</v>
      </c>
      <c r="R33" s="6">
        <v>1</v>
      </c>
      <c r="S33" s="7" t="s">
        <v>226</v>
      </c>
      <c r="T33" s="31" t="s">
        <v>225</v>
      </c>
      <c r="U33" s="7" t="s">
        <v>28</v>
      </c>
      <c r="V33" s="7" t="s">
        <v>100</v>
      </c>
      <c r="W33" s="6">
        <v>1</v>
      </c>
      <c r="X33" s="6">
        <v>1</v>
      </c>
    </row>
    <row r="34" spans="1:24" ht="24" x14ac:dyDescent="0.25">
      <c r="A34" s="7" t="s">
        <v>278</v>
      </c>
      <c r="B34" s="7" t="s">
        <v>227</v>
      </c>
      <c r="C34" s="51" t="s">
        <v>37</v>
      </c>
      <c r="D34" s="7">
        <v>2024</v>
      </c>
      <c r="E34" s="7" t="s">
        <v>48</v>
      </c>
      <c r="F34" s="7" t="s">
        <v>87</v>
      </c>
      <c r="G34" s="3">
        <v>2</v>
      </c>
      <c r="H34" s="46" t="s">
        <v>228</v>
      </c>
      <c r="I34" s="31" t="s">
        <v>231</v>
      </c>
      <c r="J34" s="5">
        <v>14900</v>
      </c>
      <c r="K34" s="7" t="s">
        <v>137</v>
      </c>
      <c r="L34" s="4">
        <v>1</v>
      </c>
      <c r="M34" s="2">
        <v>45428</v>
      </c>
      <c r="N34" s="5">
        <v>14900</v>
      </c>
      <c r="O34" s="5">
        <f>N34*0.07</f>
        <v>1043</v>
      </c>
      <c r="P34" s="5">
        <f t="shared" ref="P34" si="4">SUM(N34:O34)</f>
        <v>15943</v>
      </c>
      <c r="Q34" s="6">
        <v>1</v>
      </c>
      <c r="R34" s="6">
        <v>1</v>
      </c>
      <c r="S34" s="7" t="s">
        <v>229</v>
      </c>
      <c r="T34" s="31" t="s">
        <v>230</v>
      </c>
      <c r="U34" s="7" t="s">
        <v>28</v>
      </c>
      <c r="V34" s="7" t="s">
        <v>100</v>
      </c>
      <c r="W34" s="6">
        <v>1</v>
      </c>
      <c r="X34" s="6">
        <v>1</v>
      </c>
    </row>
    <row r="35" spans="1:24" ht="24" x14ac:dyDescent="0.25">
      <c r="A35" s="7" t="s">
        <v>279</v>
      </c>
      <c r="B35" s="7" t="s">
        <v>237</v>
      </c>
      <c r="C35" s="51" t="s">
        <v>46</v>
      </c>
      <c r="D35" s="7">
        <v>2024</v>
      </c>
      <c r="E35" s="7" t="s">
        <v>48</v>
      </c>
      <c r="F35" s="7" t="s">
        <v>88</v>
      </c>
      <c r="G35" s="3">
        <v>2</v>
      </c>
      <c r="H35" s="46" t="s">
        <v>238</v>
      </c>
      <c r="I35" s="39" t="s">
        <v>136</v>
      </c>
      <c r="J35" s="5">
        <v>14900</v>
      </c>
      <c r="K35" s="7" t="s">
        <v>239</v>
      </c>
      <c r="L35" s="4">
        <f>44/30</f>
        <v>1.4666666666666666</v>
      </c>
      <c r="M35" s="2">
        <v>45433</v>
      </c>
      <c r="N35" s="5">
        <v>14900</v>
      </c>
      <c r="O35" s="5" t="s">
        <v>14</v>
      </c>
      <c r="P35" s="5">
        <v>14900</v>
      </c>
      <c r="Q35" s="6">
        <v>1</v>
      </c>
      <c r="R35" s="6">
        <v>1</v>
      </c>
      <c r="S35" s="7" t="s">
        <v>241</v>
      </c>
      <c r="T35" s="31" t="s">
        <v>240</v>
      </c>
      <c r="U35" s="7" t="s">
        <v>28</v>
      </c>
      <c r="V35" s="7" t="s">
        <v>100</v>
      </c>
      <c r="W35" s="6">
        <v>1</v>
      </c>
      <c r="X35" s="6">
        <v>1</v>
      </c>
    </row>
    <row r="36" spans="1:24" ht="24" x14ac:dyDescent="0.25">
      <c r="A36" s="7" t="s">
        <v>280</v>
      </c>
      <c r="B36" s="7" t="s">
        <v>242</v>
      </c>
      <c r="C36" s="51" t="s">
        <v>46</v>
      </c>
      <c r="D36" s="7">
        <v>2024</v>
      </c>
      <c r="E36" s="7" t="s">
        <v>48</v>
      </c>
      <c r="F36" s="7" t="s">
        <v>89</v>
      </c>
      <c r="G36" s="3">
        <v>2</v>
      </c>
      <c r="H36" s="46" t="s">
        <v>244</v>
      </c>
      <c r="I36" s="31" t="s">
        <v>245</v>
      </c>
      <c r="J36" s="5">
        <v>11500</v>
      </c>
      <c r="K36" s="7" t="s">
        <v>246</v>
      </c>
      <c r="L36" s="4">
        <v>8</v>
      </c>
      <c r="M36" s="2">
        <v>45440</v>
      </c>
      <c r="N36" s="5">
        <v>7882</v>
      </c>
      <c r="O36" s="5">
        <f>N36*0.07</f>
        <v>551.74</v>
      </c>
      <c r="P36" s="5">
        <f t="shared" ref="P36:P37" si="5">SUM(N36:O36)</f>
        <v>8433.74</v>
      </c>
      <c r="Q36" s="6">
        <v>1</v>
      </c>
      <c r="R36" s="6">
        <v>1</v>
      </c>
      <c r="S36" s="7" t="s">
        <v>249</v>
      </c>
      <c r="T36" s="31" t="s">
        <v>247</v>
      </c>
      <c r="U36" s="7" t="s">
        <v>28</v>
      </c>
      <c r="V36" s="7" t="s">
        <v>100</v>
      </c>
      <c r="W36" s="6">
        <v>3</v>
      </c>
      <c r="X36" s="6">
        <v>1</v>
      </c>
    </row>
    <row r="37" spans="1:24" ht="24" x14ac:dyDescent="0.25">
      <c r="A37" s="7" t="s">
        <v>281</v>
      </c>
      <c r="B37" s="7" t="s">
        <v>243</v>
      </c>
      <c r="C37" s="51" t="s">
        <v>46</v>
      </c>
      <c r="D37" s="7">
        <v>2024</v>
      </c>
      <c r="E37" s="7" t="s">
        <v>48</v>
      </c>
      <c r="F37" s="7" t="s">
        <v>90</v>
      </c>
      <c r="G37" s="3">
        <v>2</v>
      </c>
      <c r="H37" s="46" t="s">
        <v>244</v>
      </c>
      <c r="I37" s="31" t="s">
        <v>245</v>
      </c>
      <c r="J37" s="5">
        <v>13000</v>
      </c>
      <c r="K37" s="7" t="s">
        <v>246</v>
      </c>
      <c r="L37" s="4">
        <v>8</v>
      </c>
      <c r="M37" s="2">
        <v>45440</v>
      </c>
      <c r="N37" s="5">
        <v>9093</v>
      </c>
      <c r="O37" s="5">
        <f>N37*0.07</f>
        <v>636.5100000000001</v>
      </c>
      <c r="P37" s="5">
        <f t="shared" si="5"/>
        <v>9729.51</v>
      </c>
      <c r="Q37" s="6">
        <v>1</v>
      </c>
      <c r="R37" s="6">
        <v>1</v>
      </c>
      <c r="S37" s="7" t="s">
        <v>250</v>
      </c>
      <c r="T37" s="31" t="s">
        <v>248</v>
      </c>
      <c r="U37" s="7" t="s">
        <v>28</v>
      </c>
      <c r="V37" s="7" t="s">
        <v>100</v>
      </c>
      <c r="W37" s="6">
        <v>3</v>
      </c>
      <c r="X37" s="6">
        <v>1</v>
      </c>
    </row>
    <row r="38" spans="1:24" ht="48" x14ac:dyDescent="0.25">
      <c r="A38" s="7" t="s">
        <v>282</v>
      </c>
      <c r="B38" s="7" t="s">
        <v>320</v>
      </c>
      <c r="C38" s="51" t="s">
        <v>107</v>
      </c>
      <c r="D38" s="7">
        <v>2024</v>
      </c>
      <c r="E38" s="7" t="s">
        <v>48</v>
      </c>
      <c r="F38" s="7" t="s">
        <v>91</v>
      </c>
      <c r="G38" s="3">
        <v>2</v>
      </c>
      <c r="H38" s="46" t="s">
        <v>321</v>
      </c>
      <c r="I38" s="31" t="s">
        <v>322</v>
      </c>
      <c r="J38" s="5">
        <v>14900</v>
      </c>
      <c r="K38" s="7" t="s">
        <v>148</v>
      </c>
      <c r="L38" s="4">
        <v>12</v>
      </c>
      <c r="M38" s="2">
        <v>45413</v>
      </c>
      <c r="N38" s="5">
        <v>14900</v>
      </c>
      <c r="O38" s="5" t="s">
        <v>14</v>
      </c>
      <c r="P38" s="5">
        <v>14900</v>
      </c>
      <c r="Q38" s="6">
        <v>2</v>
      </c>
      <c r="R38" s="6">
        <v>1</v>
      </c>
      <c r="S38" s="7" t="s">
        <v>323</v>
      </c>
      <c r="T38" s="31" t="s">
        <v>324</v>
      </c>
      <c r="U38" s="7" t="s">
        <v>28</v>
      </c>
      <c r="V38" s="7" t="s">
        <v>100</v>
      </c>
      <c r="W38" s="6">
        <v>1</v>
      </c>
      <c r="X38" s="6">
        <v>1</v>
      </c>
    </row>
    <row r="39" spans="1:24" x14ac:dyDescent="0.25">
      <c r="A39" s="7" t="s">
        <v>283</v>
      </c>
      <c r="B39" s="7" t="s">
        <v>251</v>
      </c>
      <c r="C39" s="51" t="s">
        <v>46</v>
      </c>
      <c r="D39" s="7">
        <v>2024</v>
      </c>
      <c r="E39" s="7" t="s">
        <v>49</v>
      </c>
      <c r="F39" s="7" t="s">
        <v>92</v>
      </c>
      <c r="G39" s="3">
        <v>2</v>
      </c>
      <c r="H39" s="46" t="s">
        <v>252</v>
      </c>
      <c r="I39" s="31" t="s">
        <v>253</v>
      </c>
      <c r="J39" s="5">
        <v>14990</v>
      </c>
      <c r="K39" s="7" t="s">
        <v>129</v>
      </c>
      <c r="L39" s="4">
        <v>3</v>
      </c>
      <c r="M39" s="2">
        <v>45450</v>
      </c>
      <c r="N39" s="5">
        <v>14950</v>
      </c>
      <c r="O39" s="5">
        <f>N39*0.07</f>
        <v>1046.5</v>
      </c>
      <c r="P39" s="5">
        <f t="shared" ref="P39:P40" si="6">SUM(N39:O39)</f>
        <v>15996.5</v>
      </c>
      <c r="Q39" s="6">
        <v>1</v>
      </c>
      <c r="R39" s="6">
        <v>1</v>
      </c>
      <c r="S39" s="7" t="s">
        <v>254</v>
      </c>
      <c r="T39" s="31" t="s">
        <v>255</v>
      </c>
      <c r="U39" s="7" t="s">
        <v>28</v>
      </c>
      <c r="V39" s="7" t="s">
        <v>100</v>
      </c>
      <c r="W39" s="6">
        <v>3</v>
      </c>
      <c r="X39" s="6">
        <v>1</v>
      </c>
    </row>
    <row r="40" spans="1:24" ht="48" x14ac:dyDescent="0.25">
      <c r="A40" s="7" t="s">
        <v>284</v>
      </c>
      <c r="B40" s="7" t="s">
        <v>256</v>
      </c>
      <c r="C40" s="51" t="s">
        <v>107</v>
      </c>
      <c r="D40" s="7">
        <v>2024</v>
      </c>
      <c r="E40" s="7" t="s">
        <v>49</v>
      </c>
      <c r="F40" s="7" t="s">
        <v>93</v>
      </c>
      <c r="G40" s="3">
        <v>2</v>
      </c>
      <c r="H40" s="46" t="s">
        <v>257</v>
      </c>
      <c r="I40" s="31" t="s">
        <v>118</v>
      </c>
      <c r="J40" s="5">
        <v>14990</v>
      </c>
      <c r="K40" s="7" t="s">
        <v>129</v>
      </c>
      <c r="L40" s="4">
        <v>3</v>
      </c>
      <c r="M40" s="2">
        <v>45453</v>
      </c>
      <c r="N40" s="5">
        <v>14920</v>
      </c>
      <c r="O40" s="5">
        <f>N40*0.07</f>
        <v>1044.4000000000001</v>
      </c>
      <c r="P40" s="5">
        <f t="shared" si="6"/>
        <v>15964.4</v>
      </c>
      <c r="Q40" s="6">
        <v>1</v>
      </c>
      <c r="R40" s="6">
        <v>1</v>
      </c>
      <c r="S40" s="7" t="s">
        <v>258</v>
      </c>
      <c r="T40" s="31" t="s">
        <v>259</v>
      </c>
      <c r="U40" s="7" t="s">
        <v>28</v>
      </c>
      <c r="V40" s="7" t="s">
        <v>100</v>
      </c>
      <c r="W40" s="6">
        <v>3</v>
      </c>
      <c r="X40" s="6">
        <v>1</v>
      </c>
    </row>
    <row r="41" spans="1:24" ht="24" x14ac:dyDescent="0.25">
      <c r="A41" s="7" t="s">
        <v>50</v>
      </c>
      <c r="B41" s="7" t="s">
        <v>285</v>
      </c>
      <c r="C41" s="51" t="s">
        <v>45</v>
      </c>
      <c r="D41" s="7">
        <v>2024</v>
      </c>
      <c r="E41" s="7" t="s">
        <v>49</v>
      </c>
      <c r="F41" s="7" t="s">
        <v>260</v>
      </c>
      <c r="G41" s="3">
        <v>2</v>
      </c>
      <c r="H41" s="46" t="s">
        <v>291</v>
      </c>
      <c r="I41" s="31" t="s">
        <v>292</v>
      </c>
      <c r="J41" s="5">
        <v>11000</v>
      </c>
      <c r="K41" s="7" t="s">
        <v>137</v>
      </c>
      <c r="L41" s="4">
        <v>1</v>
      </c>
      <c r="M41" s="2">
        <v>45455</v>
      </c>
      <c r="N41" s="5">
        <v>10577.71</v>
      </c>
      <c r="O41" s="5" t="s">
        <v>14</v>
      </c>
      <c r="P41" s="5">
        <v>10577.71</v>
      </c>
      <c r="Q41" s="6">
        <v>2</v>
      </c>
      <c r="R41" s="6">
        <v>1</v>
      </c>
      <c r="S41" s="7" t="s">
        <v>293</v>
      </c>
      <c r="T41" s="31" t="s">
        <v>294</v>
      </c>
      <c r="U41" s="7" t="s">
        <v>28</v>
      </c>
      <c r="V41" s="7" t="s">
        <v>100</v>
      </c>
      <c r="W41" s="6">
        <v>1</v>
      </c>
      <c r="X41" s="6">
        <v>1</v>
      </c>
    </row>
    <row r="42" spans="1:24" ht="24" x14ac:dyDescent="0.25">
      <c r="A42" s="7" t="s">
        <v>51</v>
      </c>
      <c r="B42" s="7" t="s">
        <v>286</v>
      </c>
      <c r="C42" s="51" t="s">
        <v>25</v>
      </c>
      <c r="D42" s="7">
        <v>2024</v>
      </c>
      <c r="E42" s="7" t="s">
        <v>49</v>
      </c>
      <c r="F42" s="7" t="s">
        <v>261</v>
      </c>
      <c r="G42" s="3">
        <v>2</v>
      </c>
      <c r="H42" s="46" t="s">
        <v>287</v>
      </c>
      <c r="I42" s="31" t="s">
        <v>288</v>
      </c>
      <c r="J42" s="5">
        <v>14500</v>
      </c>
      <c r="K42" s="7" t="s">
        <v>129</v>
      </c>
      <c r="L42" s="4">
        <v>3</v>
      </c>
      <c r="M42" s="2">
        <v>45455</v>
      </c>
      <c r="N42" s="5">
        <v>14500</v>
      </c>
      <c r="O42" s="5">
        <f>N42*0.21</f>
        <v>3045</v>
      </c>
      <c r="P42" s="5">
        <f>N42+O42</f>
        <v>17545</v>
      </c>
      <c r="Q42" s="6">
        <v>2</v>
      </c>
      <c r="R42" s="6">
        <v>1</v>
      </c>
      <c r="S42" s="7" t="s">
        <v>289</v>
      </c>
      <c r="T42" s="31" t="s">
        <v>290</v>
      </c>
      <c r="U42" s="7" t="s">
        <v>28</v>
      </c>
      <c r="V42" s="7" t="s">
        <v>100</v>
      </c>
      <c r="W42" s="6">
        <v>1</v>
      </c>
      <c r="X42" s="6">
        <v>1</v>
      </c>
    </row>
    <row r="43" spans="1:24" ht="24" x14ac:dyDescent="0.25">
      <c r="A43" s="7" t="s">
        <v>52</v>
      </c>
      <c r="B43" s="7" t="s">
        <v>164</v>
      </c>
      <c r="C43" s="51" t="s">
        <v>45</v>
      </c>
      <c r="D43" s="7">
        <v>2024</v>
      </c>
      <c r="E43" s="7" t="s">
        <v>49</v>
      </c>
      <c r="F43" s="7" t="s">
        <v>262</v>
      </c>
      <c r="G43" s="3">
        <v>1</v>
      </c>
      <c r="H43" s="46" t="s">
        <v>295</v>
      </c>
      <c r="I43" s="31" t="s">
        <v>212</v>
      </c>
      <c r="J43" s="5">
        <v>9450</v>
      </c>
      <c r="K43" s="7" t="s">
        <v>296</v>
      </c>
      <c r="L43" s="4">
        <f>7/30</f>
        <v>0.23333333333333334</v>
      </c>
      <c r="M43" s="2">
        <v>45456</v>
      </c>
      <c r="N43" s="5">
        <v>9450</v>
      </c>
      <c r="O43" s="5" t="s">
        <v>14</v>
      </c>
      <c r="P43" s="5">
        <v>9450</v>
      </c>
      <c r="Q43" s="6">
        <v>2</v>
      </c>
      <c r="R43" s="6">
        <v>1</v>
      </c>
      <c r="S43" s="7" t="s">
        <v>199</v>
      </c>
      <c r="T43" s="31" t="s">
        <v>297</v>
      </c>
      <c r="U43" s="7" t="s">
        <v>28</v>
      </c>
      <c r="V43" s="7" t="s">
        <v>100</v>
      </c>
      <c r="W43" s="6">
        <v>1</v>
      </c>
      <c r="X43" s="6">
        <v>1</v>
      </c>
    </row>
    <row r="44" spans="1:24" ht="24" x14ac:dyDescent="0.25">
      <c r="A44" s="7" t="s">
        <v>53</v>
      </c>
      <c r="B44" s="7" t="s">
        <v>298</v>
      </c>
      <c r="C44" s="51" t="s">
        <v>37</v>
      </c>
      <c r="D44" s="7">
        <v>2024</v>
      </c>
      <c r="E44" s="7" t="s">
        <v>49</v>
      </c>
      <c r="F44" s="7" t="s">
        <v>299</v>
      </c>
      <c r="G44" s="3">
        <v>2</v>
      </c>
      <c r="H44" s="46" t="s">
        <v>301</v>
      </c>
      <c r="I44" s="31" t="s">
        <v>300</v>
      </c>
      <c r="J44" s="5">
        <v>14990</v>
      </c>
      <c r="K44" s="7" t="s">
        <v>129</v>
      </c>
      <c r="L44" s="4">
        <v>3</v>
      </c>
      <c r="M44" s="2">
        <v>45461</v>
      </c>
      <c r="N44" s="5">
        <v>10945</v>
      </c>
      <c r="O44" s="5">
        <f>N44*0.07</f>
        <v>766.15000000000009</v>
      </c>
      <c r="P44" s="5">
        <f t="shared" ref="P44" si="7">SUM(N44:O44)</f>
        <v>11711.15</v>
      </c>
      <c r="Q44" s="6">
        <v>1</v>
      </c>
      <c r="R44" s="6">
        <v>1</v>
      </c>
      <c r="S44" s="7" t="s">
        <v>302</v>
      </c>
      <c r="T44" s="31" t="s">
        <v>307</v>
      </c>
      <c r="U44" s="7" t="s">
        <v>28</v>
      </c>
      <c r="V44" s="7" t="s">
        <v>100</v>
      </c>
      <c r="W44" s="6">
        <v>3</v>
      </c>
      <c r="X44" s="6">
        <v>3</v>
      </c>
    </row>
    <row r="45" spans="1:24" ht="48" x14ac:dyDescent="0.25">
      <c r="A45" s="7" t="s">
        <v>54</v>
      </c>
      <c r="B45" s="7" t="s">
        <v>303</v>
      </c>
      <c r="C45" s="51" t="s">
        <v>107</v>
      </c>
      <c r="D45" s="7">
        <v>2024</v>
      </c>
      <c r="E45" s="7" t="s">
        <v>49</v>
      </c>
      <c r="F45" s="7" t="s">
        <v>309</v>
      </c>
      <c r="G45" s="3">
        <v>2</v>
      </c>
      <c r="H45" s="46" t="s">
        <v>304</v>
      </c>
      <c r="I45" s="31" t="s">
        <v>305</v>
      </c>
      <c r="J45" s="5">
        <v>14990</v>
      </c>
      <c r="K45" s="7" t="s">
        <v>148</v>
      </c>
      <c r="L45" s="4">
        <v>12</v>
      </c>
      <c r="M45" s="2">
        <v>45463</v>
      </c>
      <c r="N45" s="5">
        <v>14990</v>
      </c>
      <c r="O45" s="5" t="s">
        <v>14</v>
      </c>
      <c r="P45" s="5">
        <v>14990</v>
      </c>
      <c r="Q45" s="6">
        <v>2</v>
      </c>
      <c r="R45" s="6">
        <v>1</v>
      </c>
      <c r="S45" s="7" t="s">
        <v>306</v>
      </c>
      <c r="T45" s="31" t="s">
        <v>308</v>
      </c>
      <c r="U45" s="7" t="s">
        <v>28</v>
      </c>
      <c r="V45" s="7" t="s">
        <v>100</v>
      </c>
      <c r="W45" s="6">
        <v>1</v>
      </c>
      <c r="X45" s="6">
        <v>1</v>
      </c>
    </row>
    <row r="46" spans="1:24" x14ac:dyDescent="0.25">
      <c r="A46" s="7"/>
      <c r="B46" s="1"/>
      <c r="C46" s="50"/>
      <c r="D46" s="1"/>
      <c r="E46" s="1"/>
      <c r="F46" s="7"/>
      <c r="G46" s="3"/>
      <c r="H46" s="46"/>
      <c r="I46" s="32"/>
      <c r="J46" s="5"/>
      <c r="K46" s="1"/>
      <c r="L46" s="4"/>
      <c r="M46" s="2"/>
      <c r="N46" s="5"/>
      <c r="O46" s="5"/>
      <c r="P46" s="5"/>
      <c r="Q46" s="6"/>
      <c r="R46" s="6"/>
      <c r="S46" s="1"/>
      <c r="T46" s="32"/>
      <c r="U46" s="1"/>
      <c r="V46" s="7"/>
      <c r="W46" s="6"/>
      <c r="X46" s="6"/>
    </row>
    <row r="47" spans="1:24" x14ac:dyDescent="0.25">
      <c r="A47" s="31" t="s">
        <v>34</v>
      </c>
      <c r="B47" s="1"/>
      <c r="C47" s="51"/>
      <c r="D47" s="1"/>
      <c r="E47" s="1"/>
      <c r="G47" s="3"/>
      <c r="H47" s="46"/>
      <c r="I47" s="32"/>
      <c r="J47" s="5"/>
      <c r="K47" s="7"/>
      <c r="L47" s="4"/>
      <c r="M47" s="2"/>
      <c r="N47" s="5"/>
      <c r="O47" s="5"/>
      <c r="P47" s="5"/>
      <c r="Q47" s="6"/>
      <c r="R47" s="6"/>
      <c r="S47" s="1"/>
      <c r="T47" s="32"/>
      <c r="U47" s="7"/>
      <c r="V47" s="7"/>
      <c r="W47" s="6"/>
      <c r="X47" s="6"/>
    </row>
  </sheetData>
  <mergeCells count="1">
    <mergeCell ref="A1:X1"/>
  </mergeCells>
  <phoneticPr fontId="4" type="noConversion"/>
  <pageMargins left="0.15748031496062992" right="0.23622047244094491" top="0.35433070866141736" bottom="0.31496062992125984" header="0.31496062992125984" footer="0.31496062992125984"/>
  <pageSetup paperSize="9" scale="71" fitToWidth="2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e4652e3513c6bb092bdc62c80b15166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a7ee13b57518ba10cfce9441e3a6a3d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882FC-8F19-45CE-959A-F963D0784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2580F-3722-4E94-9162-9E06712659A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515e28-181c-46ff-9191-47e0049ac0cd"/>
    <ds:schemaRef ds:uri="9c59f122-ab66-42f1-8bb5-a3979aa1447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F499E2-753B-48BF-96C4-579434C8DC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 NECE MENORES 2024</vt:lpstr>
      <vt:lpstr>'INFO NECE MENORES 2024'!_Hlk134770682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 Admon</dc:creator>
  <cp:lastModifiedBy>Manuela Rabaneda Cárdenas</cp:lastModifiedBy>
  <cp:lastPrinted>2024-08-21T08:47:35Z</cp:lastPrinted>
  <dcterms:created xsi:type="dcterms:W3CDTF">2019-05-20T11:41:46Z</dcterms:created>
  <dcterms:modified xsi:type="dcterms:W3CDTF">2024-08-21T08:49:07Z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