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https://turismodetenerife.sharepoint.com/sites/JURIDICO/Documentos compartidos/General/1.- Comisionado Transparencia/Evaluación TDT 2021/12 Contratación pública/"/>
    </mc:Choice>
  </mc:AlternateContent>
  <xr:revisionPtr revIDLastSave="15" documentId="8_{7A103652-8DE4-402E-85CE-5D2402681887}" xr6:coauthVersionLast="47" xr6:coauthVersionMax="47" xr10:uidLastSave="{E4AE256F-83FB-4587-999B-0CC1E11F21A8}"/>
  <bookViews>
    <workbookView xWindow="-120" yWindow="-120" windowWidth="29040" windowHeight="15720" tabRatio="689" xr2:uid="{599E36E8-360B-4AE1-9C43-4586EC92CF85}"/>
  </bookViews>
  <sheets>
    <sheet name="Contratación-licitación_2021" sheetId="7" r:id="rId1"/>
  </sheets>
  <definedNames>
    <definedName name="_xlnm._FilterDatabase" localSheetId="0" hidden="1">'Contratación-licitación_2021'!$A$3:$AC$3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69" i="7" l="1"/>
  <c r="T69" i="7"/>
  <c r="U69" i="7" s="1"/>
  <c r="W54" i="7"/>
  <c r="S54" i="7"/>
  <c r="T54" i="7" s="1"/>
  <c r="U54" i="7" s="1"/>
  <c r="W59" i="7"/>
  <c r="T59" i="7"/>
  <c r="S59" i="7"/>
  <c r="U59" i="7" l="1"/>
  <c r="Y36" i="7"/>
  <c r="Y35" i="7"/>
  <c r="I70" i="7"/>
  <c r="I49" i="7" l="1"/>
  <c r="I52" i="7"/>
  <c r="S22" i="7" l="1"/>
  <c r="T22" i="7" s="1"/>
  <c r="Y64" i="7" l="1"/>
  <c r="H26" i="7" l="1"/>
  <c r="T56" i="7"/>
  <c r="U30" i="7" l="1"/>
  <c r="W39" i="7"/>
  <c r="W38" i="7"/>
  <c r="U39" i="7"/>
  <c r="U38" i="7"/>
  <c r="I23" i="7"/>
  <c r="U17" i="7"/>
  <c r="S25" i="7"/>
  <c r="U12" i="7"/>
  <c r="U6" i="7"/>
  <c r="U9" i="7"/>
  <c r="U18" i="7"/>
  <c r="U22" i="7"/>
  <c r="U13" i="7"/>
  <c r="U20" i="7"/>
  <c r="U26" i="7"/>
  <c r="U15" i="7"/>
  <c r="U23" i="7"/>
  <c r="U19" i="7"/>
  <c r="U4" i="7"/>
  <c r="H15" i="7"/>
</calcChain>
</file>

<file path=xl/sharedStrings.xml><?xml version="1.0" encoding="utf-8"?>
<sst xmlns="http://schemas.openxmlformats.org/spreadsheetml/2006/main" count="1289" uniqueCount="383">
  <si>
    <t>Adjudicación</t>
  </si>
  <si>
    <t>07/2020</t>
  </si>
  <si>
    <t>NO</t>
  </si>
  <si>
    <t>ABIERTO SIMPLIFICADO</t>
  </si>
  <si>
    <t>SI</t>
  </si>
  <si>
    <t>ESB38972915</t>
  </si>
  <si>
    <t>PINTADERA ASESORES INTEGRALES, S.L</t>
  </si>
  <si>
    <t>09/2020</t>
  </si>
  <si>
    <t>ESB38085551</t>
  </si>
  <si>
    <t>IMPRENTA BONNET S.L.</t>
  </si>
  <si>
    <t>11/2020</t>
  </si>
  <si>
    <t xml:space="preserve">ABIERTO </t>
  </si>
  <si>
    <t>ESB38840328</t>
  </si>
  <si>
    <t>FORUM ACTIVA CANARIAS S.L.U.</t>
  </si>
  <si>
    <t>45/2019</t>
  </si>
  <si>
    <t>ESB82074667</t>
  </si>
  <si>
    <t>EAGLE LANGUAGE SERVICE, S.L.</t>
  </si>
  <si>
    <t>02/2021</t>
  </si>
  <si>
    <t>El objeto del Contrato viene constituido por el patrocinio de TURISMO DE TENERIFE a través del Patrocinado de la celebración del evento Kiss FM IV edición de Locos por la Música 2020, que se celebrará el 30 de enero de 2021 en la Sala Riviera de Madrid.</t>
  </si>
  <si>
    <t>NEGOCIADO SIN PUBLICIDAD POR EXCLUSIVIDAD</t>
  </si>
  <si>
    <t>ESA79126082</t>
  </si>
  <si>
    <t xml:space="preserve">RADIO BLANCA, S.A. </t>
  </si>
  <si>
    <t>04/2020</t>
  </si>
  <si>
    <t>ABIERTO SUJETO A REGULACIÓN ARMONIZADA</t>
  </si>
  <si>
    <t>ESA84909498</t>
  </si>
  <si>
    <t>YMEDIA VIZEUM &amp; WINK, S.A.U.</t>
  </si>
  <si>
    <t>46/2019</t>
  </si>
  <si>
    <t xml:space="preserve">SI </t>
  </si>
  <si>
    <t>NA</t>
  </si>
  <si>
    <t>ESB84337047</t>
  </si>
  <si>
    <t>AB TRADUKTALIA, S.L,</t>
  </si>
  <si>
    <t>08/2020 Lote II</t>
  </si>
  <si>
    <t>ESB38722898</t>
  </si>
  <si>
    <t>JUAN JOSÉ FUENTES TABARES, S.L.U.</t>
  </si>
  <si>
    <t>07/2021</t>
  </si>
  <si>
    <t>La contratación del patrocinio para la celebración en Tenerife del evento de Golf European Tour 2021</t>
  </si>
  <si>
    <t>ESW0065103D</t>
  </si>
  <si>
    <t>PGA EUROPEAN TOUR</t>
  </si>
  <si>
    <t>06/2021</t>
  </si>
  <si>
    <t>El objeto del contrato será la realización por parte de PARAMOTION de los servicios de patrocinio para la celebración en Tenerife de los Premios Quirino de la animación Iberoamericana 2021</t>
  </si>
  <si>
    <t>ESB83608745</t>
  </si>
  <si>
    <t>PARAMOTION FILMS, S.R.L.</t>
  </si>
  <si>
    <t>11/2021</t>
  </si>
  <si>
    <t>La contratación de los servicios de una agencia receptiva que se ocupe de coordinar y gestionar la celebración de un evento sobre conectividad aérea en la isla de Tenerife</t>
  </si>
  <si>
    <t>ESB80029895</t>
  </si>
  <si>
    <t>TOWER BRIDGE S.L.</t>
  </si>
  <si>
    <t>03/2021</t>
  </si>
  <si>
    <t>ESB82387770</t>
  </si>
  <si>
    <t>EVERIS SPAIN, S.L.U</t>
  </si>
  <si>
    <t>10/2021</t>
  </si>
  <si>
    <t>ESB76658350</t>
  </si>
  <si>
    <t>CULTURA &amp; CAPACIDAD S.L.</t>
  </si>
  <si>
    <t>15/2021</t>
  </si>
  <si>
    <t>DISPOSICIÓN 9ª LCSP</t>
  </si>
  <si>
    <t>US473920171</t>
  </si>
  <si>
    <t>AIRDNA, LLC</t>
  </si>
  <si>
    <t>01/2021</t>
  </si>
  <si>
    <t>NEGOCIADO SIN PUBLICIDAD</t>
  </si>
  <si>
    <t>GB355567231</t>
  </si>
  <si>
    <t>JET2.COM LIMITED</t>
  </si>
  <si>
    <t>12/2021</t>
  </si>
  <si>
    <t>ABIERTO SIMPLIFICADO ABREVIADO</t>
  </si>
  <si>
    <t>ESB18753590</t>
  </si>
  <si>
    <t>SISTEMAS INFORMÁTICOS DE NEGOCIO S.L.</t>
  </si>
  <si>
    <t>08/2021</t>
  </si>
  <si>
    <t>ES45446354X</t>
  </si>
  <si>
    <t>ROSALBA DÍAZ DÍAZ</t>
  </si>
  <si>
    <t>13/2021</t>
  </si>
  <si>
    <t>La contratación de los servicios de publicidad, asesoramiento y desarrollo de acciones promocionales, comunicación y relaciones con los medios en el mercado nacional.</t>
  </si>
  <si>
    <t xml:space="preserve">ESB48781256 </t>
  </si>
  <si>
    <t>CONMUNICA MEDIATRADER, S.L.U.</t>
  </si>
  <si>
    <t>14/2021</t>
  </si>
  <si>
    <t>Contrato de servicios consistente en la renovación de la licencia de gestor Sitecore, migración del sistema actual a la modalidad cloud, y bolsa de mantenimiento evolutivo</t>
  </si>
  <si>
    <t>ESB65029613</t>
  </si>
  <si>
    <t>NOVICELL ES BUSINESS ONLINE, S.L.</t>
  </si>
  <si>
    <t>24/2021</t>
  </si>
  <si>
    <t>Patrocinio en régimen de exclusividad, para la celebración de la gira a nivel nacional de Rafa Méndez, “Canarias no sólo plátanos”</t>
  </si>
  <si>
    <t>ES13766394C</t>
  </si>
  <si>
    <t>JUAN MIGUEL SALÁN HERRERO</t>
  </si>
  <si>
    <t>36/2021</t>
  </si>
  <si>
    <t>Patrocinio consistente en la celebración en Tenerife del evento “Festival Boreal 2021”</t>
  </si>
  <si>
    <t>ESB76568492</t>
  </si>
  <si>
    <t>FOLELÉ PRODUCCIONES, S.L.U.</t>
  </si>
  <si>
    <t>23/2021</t>
  </si>
  <si>
    <t>Patrocinio de Turismo de Tenerife de la 18ª edición de la “Supercopa ACB” en la isla de Tenerife.</t>
  </si>
  <si>
    <t>NEGOCIADO SIN PUBLICIDAD POR EXCLUSIVIDAD SUJETO A REGULACIÓN ARMONIZADA</t>
  </si>
  <si>
    <t>ESG08932253</t>
  </si>
  <si>
    <t>ASOCIACIÓN DE CLUBES DE BALONCESTO</t>
  </si>
  <si>
    <t>20/2021</t>
  </si>
  <si>
    <t>Patrocinio de un programa televisivo que promocionará la isla de Tenerife</t>
  </si>
  <si>
    <t>ESB86122769</t>
  </si>
  <si>
    <t xml:space="preserve">SHINE IBERIA, S.L.U. </t>
  </si>
  <si>
    <t>26/2021</t>
  </si>
  <si>
    <t>ESB96671094</t>
  </si>
  <si>
    <t>INTERIM AIRE E.T.T., S.L.U.</t>
  </si>
  <si>
    <t>19/2021</t>
  </si>
  <si>
    <t>Creación de un avatar o desarrollo visual en 3D para el asistente virtual conversacional publicado en la página web de SPET, TURISMO DE TENERIFE (GOIO).</t>
  </si>
  <si>
    <t>ESB98619281</t>
  </si>
  <si>
    <t>INGENIERIA INTERACTIVA DEL OCIO SXXI SL</t>
  </si>
  <si>
    <t>Evaluación del cumplimiento de las empresas comprometidas con la Carta por la Sostenibilidad y Excelencia en las actividades turísticas que se desarrollan en la naturaleza y evaluación del cumplimiento de las empresas adheridas a la Carta por la Sostenibilidad del Avistamiento de Cetáceos.</t>
  </si>
  <si>
    <t>ES78679839J</t>
  </si>
  <si>
    <t>JAVIER TEJERA JIMÉNEZ</t>
  </si>
  <si>
    <t>Estudio de opinión a los clientes de las empresas de avistamiento de cetáceos</t>
  </si>
  <si>
    <t>ESB76631019</t>
  </si>
  <si>
    <t>VINCULO VAL S.L.</t>
  </si>
  <si>
    <t>18/2021</t>
  </si>
  <si>
    <t>ESA82343542</t>
  </si>
  <si>
    <t>PLANET EVENTS, S.A.</t>
  </si>
  <si>
    <t>32/2021</t>
  </si>
  <si>
    <t>ESB86698925</t>
  </si>
  <si>
    <t>ENTRADASYMAS VIVE EL OCIO, S.L.</t>
  </si>
  <si>
    <t>Contrato de solución de comunicaciones de voz y datos en movilidad</t>
  </si>
  <si>
    <t>ESA80907397</t>
  </si>
  <si>
    <t>VODAFONE ESPAÑA, S.A.U.</t>
  </si>
  <si>
    <t>27/2021 Lote II</t>
  </si>
  <si>
    <t>Contratos de Internet corporativo</t>
  </si>
  <si>
    <t>25/2021</t>
  </si>
  <si>
    <t>ESN0371513C</t>
  </si>
  <si>
    <t>XCHANGE SPORT &amp; EVENT AG</t>
  </si>
  <si>
    <t>17/2021</t>
  </si>
  <si>
    <t>Contratación de los servicios de una agencia de intermediación turística para la coordinación y gestión de viajes de familiarización para agentes de viajes y prensa especializada en la isla de Tenerife</t>
  </si>
  <si>
    <t>ESB38738290</t>
  </si>
  <si>
    <t>NEO TRAVEL WORLD, SL</t>
  </si>
  <si>
    <t>22/2021</t>
  </si>
  <si>
    <t>Servicio de renovación de licencias de Microsoft Dynamics 365, licencias de Clickdimensions Bussiness, una bolsa de horas para el mantenimiento y mejoras de ambos sistemas de CRM, y licencias Microsoft Office 365</t>
  </si>
  <si>
    <t>ESB84852391</t>
  </si>
  <si>
    <t>MAKESOFT TECHNOLOGIES, SL</t>
  </si>
  <si>
    <t>33/2021</t>
  </si>
  <si>
    <t>Mantenimiento de las 15 webcams instaladas e instalación de 12 nuevas webcams con sus respectivos servicios de mantenimiento, con el fin de garantizar el funcionamiento adecuado y suministrar la plataforma técnica, que de soporte y distribuya las imágenes a través de la web turística del destino</t>
  </si>
  <si>
    <t>PAOLO AGOSTINIANI</t>
  </si>
  <si>
    <t>28/2021</t>
  </si>
  <si>
    <t>PROCEDIMIENTO NEGOCIADO SIN PUBLICIDAD POR LA CONCURRENCIA DE RAZONES TÉCNICAS</t>
  </si>
  <si>
    <t>ESA38007555</t>
  </si>
  <si>
    <t>CLUB DEPORTIVO TENERIFE, S.A.D.</t>
  </si>
  <si>
    <t>30/2021</t>
  </si>
  <si>
    <t>CLUB DEPORTIVO AKEKI DE TENERIFE</t>
  </si>
  <si>
    <t>31/2021</t>
  </si>
  <si>
    <t>Contratación del patrocinio de Turismo de Tenerife al equipo de baloncesto profesional del Club Baloncesto Canarias</t>
  </si>
  <si>
    <t>ESA76614999</t>
  </si>
  <si>
    <t>CLUB CANTERA BASE 1939 CANARIAS, S.A.D.</t>
  </si>
  <si>
    <t>42/2021</t>
  </si>
  <si>
    <t xml:space="preserve">ESB20753208 </t>
  </si>
  <si>
    <t>CM GIPUZKOA, S.L.</t>
  </si>
  <si>
    <t>56/2021</t>
  </si>
  <si>
    <t>Patrocinio para la celebración en Tenerife del evento “XXVII Concierto de Navidad Puertos de Tenerife”</t>
  </si>
  <si>
    <t>ESQ3867002B</t>
  </si>
  <si>
    <t>AUTORIDAD PORTUARIA DE SANTA CRUZ DE TENERIFE</t>
  </si>
  <si>
    <t>46/2021</t>
  </si>
  <si>
    <t>Patrocinio del evento “Las Américas Pro Surfest 2021”</t>
  </si>
  <si>
    <t>ESG35374818</t>
  </si>
  <si>
    <t>FEDERACIÓN CANARIA DE SURF</t>
  </si>
  <si>
    <t>47/2021</t>
  </si>
  <si>
    <t>ESB05417969</t>
  </si>
  <si>
    <t>MEF TENNIS EVENTS S.L.</t>
  </si>
  <si>
    <t>48/2021</t>
  </si>
  <si>
    <t>Patrocinio para la celebración en Tenerife del evento “Arona SOS Atlántico, el Festival de los Océanos 2021”</t>
  </si>
  <si>
    <t>ESB76167568</t>
  </si>
  <si>
    <t>OCEANS MEDIA COMUNICACIÓN CANARIAS, S.L.</t>
  </si>
  <si>
    <t>49/2021</t>
  </si>
  <si>
    <t>Patrocinio del evento Maratón Internacional de Santa Cruz de Tenerife Naviera Armas 2021</t>
  </si>
  <si>
    <t>ESB38974986</t>
  </si>
  <si>
    <t>DARAHE S.L.U.</t>
  </si>
  <si>
    <t>52/2021</t>
  </si>
  <si>
    <t>Patrocinio para la celebración del evento “KISS FM FESTIVAL LOCOS POR LA MÚSICA”</t>
  </si>
  <si>
    <t>RADIO BLANCA, S.A</t>
  </si>
  <si>
    <t>41/2021</t>
  </si>
  <si>
    <t>Contratar la suscripción paquete de databases modulares Amadeus Destination Insight</t>
  </si>
  <si>
    <t>ESA84236934</t>
  </si>
  <si>
    <t>AMADEUS IT GROUP, S.A.</t>
  </si>
  <si>
    <t>29/2021</t>
  </si>
  <si>
    <t>Prestación de servicios de agencia de viajes para Turismo de Tenerife</t>
  </si>
  <si>
    <t>ESA07055445</t>
  </si>
  <si>
    <t>B TRAVEL TURISMO ACCESIBLE S.A.</t>
  </si>
  <si>
    <t>57/2021</t>
  </si>
  <si>
    <t>Contratar la suscripción de dos licencias de acceso a base de datos documental de Gartner</t>
  </si>
  <si>
    <t>ESB84184217</t>
  </si>
  <si>
    <t>GARTNER ESPAÑA S.L.</t>
  </si>
  <si>
    <t>Importe licitación</t>
  </si>
  <si>
    <t>Fecha</t>
  </si>
  <si>
    <t xml:space="preserve">Adjudicatario </t>
  </si>
  <si>
    <t>Importe Adjudicación</t>
  </si>
  <si>
    <t xml:space="preserve">Prórroga </t>
  </si>
  <si>
    <t xml:space="preserve">Garantía </t>
  </si>
  <si>
    <t>Nº de expediente</t>
  </si>
  <si>
    <t>Contrato</t>
  </si>
  <si>
    <t>Objeto Contrato- CPV</t>
  </si>
  <si>
    <t>Tipo de Procedimiento</t>
  </si>
  <si>
    <t>Lotes</t>
  </si>
  <si>
    <t>Fecha de aprobación</t>
  </si>
  <si>
    <t>Fecha de publicación / solicitud oferta</t>
  </si>
  <si>
    <t>Importe del presupuesto licitación</t>
  </si>
  <si>
    <t xml:space="preserve">Impuestos Indirectos </t>
  </si>
  <si>
    <t>Valor estimado</t>
  </si>
  <si>
    <t xml:space="preserve">Plazo de Ejecución </t>
  </si>
  <si>
    <t xml:space="preserve">Nº Licitadores </t>
  </si>
  <si>
    <t>Adjudicación/ Desierto/ Renuncia/Desistimiento</t>
  </si>
  <si>
    <t>Desierto/ Desistimiento</t>
  </si>
  <si>
    <t>Renuncia</t>
  </si>
  <si>
    <t>CIF</t>
  </si>
  <si>
    <t>Base imponible</t>
  </si>
  <si>
    <t>Impuestos indirectos</t>
  </si>
  <si>
    <t>Impuestos incluidos</t>
  </si>
  <si>
    <t>Sí/No</t>
  </si>
  <si>
    <t>Cuantía</t>
  </si>
  <si>
    <t xml:space="preserve">Duración </t>
  </si>
  <si>
    <t>Importe</t>
  </si>
  <si>
    <t xml:space="preserve">Constitución </t>
  </si>
  <si>
    <t xml:space="preserve">Plataforma de Contratación del Sector Pública </t>
  </si>
  <si>
    <t>Modificaciones de los contratos formalizados</t>
  </si>
  <si>
    <t>Penalidades impuestas por incumplimiento de los/las contratistas</t>
  </si>
  <si>
    <t>Realización de los servicios de traducción de textos a varios idiomas para TURISMO DE TENERIFE</t>
  </si>
  <si>
    <t>79530000 - Servicios de traducción</t>
  </si>
  <si>
    <t>12 MESES</t>
  </si>
  <si>
    <t xml:space="preserve">Adjudicado </t>
  </si>
  <si>
    <t>N/A</t>
  </si>
  <si>
    <t>Estará condicionada a las distintas prestaciones realizadas, derivadas de las necesidades reales de TURISMO DE TENERIFE, sin que ésta quede obligada a agotar el citado presupuesto.</t>
  </si>
  <si>
    <t>5% del precio del mismo, a través de seguro de caución</t>
  </si>
  <si>
    <t>SÍ</t>
  </si>
  <si>
    <t>No se han realizado</t>
  </si>
  <si>
    <t>Realización  de los servicios de traducción del contenido para la página web www.webtenerife.com para SPET, Turismo de Tenerife, S.A.</t>
  </si>
  <si>
    <t>5% del precio del contrato, a través de aval</t>
  </si>
  <si>
    <t>Realización de los servicios de diseño, planificación, ejecución y evaluación de acciones promocionales y campañas de difusión de la isla de Tenerife.</t>
  </si>
  <si>
    <t>79340000 - Servicios de publicidad y de marketing</t>
  </si>
  <si>
    <t>21 MESES</t>
  </si>
  <si>
    <t>5% del importe del contrato, en la primera factura emitida</t>
  </si>
  <si>
    <t>Diseño y realización de dos réplicas a tamaño real de cetáceos, una de delfín mular y otra de calderón tropical.</t>
  </si>
  <si>
    <t>92312230-2: Servicios prestados por escultores</t>
  </si>
  <si>
    <t>6 MESES</t>
  </si>
  <si>
    <t>Realización de los servicios de renovación, diseño, fabricación, instalación y mantenimiento de equipamientos interpretativos (mesas y paneles) ubicados en la isla de Tenerife, adaptando su diseño al nuevo Manual de Señalización de Equipamientos y Actividades en la Naturaleza del Cabildo de Tenerife.</t>
  </si>
  <si>
    <t>79822500-7 Servicios de diseño gráfico
45223800-4 Montaje e instalación de estructuras
prefabricadas</t>
  </si>
  <si>
    <t>4 MESES</t>
  </si>
  <si>
    <t>Realización de los servicios de agencia para la gestión de la comunicación tanto en medios insulares y regionales, tanto online como offline, así como en soportes publicitarios para TURISMO DE TENERIFE.</t>
  </si>
  <si>
    <t>79341400 - Servicios de campañas de publicidad</t>
  </si>
  <si>
    <t>08/2020 Lote I</t>
  </si>
  <si>
    <t>Contrato con agencia para gestión comunicación en medios profesionales de ámbito nacional tanto online como offline</t>
  </si>
  <si>
    <t>Desierto</t>
  </si>
  <si>
    <t>Realización  de los servicios de gestión externa de las oficinas de información turística situadas en los aeropuertos de la isla de Tenerife (TFN – Ciudad de La Laguna y TFS).</t>
  </si>
  <si>
    <t>63513000 - Servicios de información turística</t>
  </si>
  <si>
    <t>24 MESES</t>
  </si>
  <si>
    <t>79342200 - Servicios de promoción</t>
  </si>
  <si>
    <t>3 MESES</t>
  </si>
  <si>
    <t xml:space="preserve">NO
Primero se iba a celebrar en un sitio </t>
  </si>
  <si>
    <t>Implementación del Data Warehouse corporativo y cuadro de mando asociado para Turismo de Tenerife.</t>
  </si>
  <si>
    <t>72212482-1    Servicios de desarrollo de software de inteligencia empresarial
72000000-5    Servicios TI: consultoría, desarrollo de software, Internet y apoyo
72310000-1    Servicios de tratamiento de datos</t>
  </si>
  <si>
    <t>18 MESES</t>
  </si>
  <si>
    <t>04/2021</t>
  </si>
  <si>
    <t>79342200-5 Servicios de Promoción</t>
  </si>
  <si>
    <t>1 MES</t>
  </si>
  <si>
    <t>Realización de una campaña de publicidad en modalidad de co-branding para promocionar y difundir Tenerife como destino turístico y apoyar la operativa aérea en el mercado británico.</t>
  </si>
  <si>
    <t>79341400 - Servicios de campañas de publicidad.
79341000 - Servicios de publicidad.</t>
  </si>
  <si>
    <t>05/2021</t>
  </si>
  <si>
    <t>Contratación del servicio de “consultoría vinculada a la marca TENERIFE FILM COMMISSION, relacionado con el sector audiovisual, animación, efectos especiales, videojuegos y postproducción.”</t>
  </si>
  <si>
    <t>72224000 - Servicios de consultoría en gestión de proyectos.</t>
  </si>
  <si>
    <t>0,13 MES</t>
  </si>
  <si>
    <t>Realización de los servicios consistentes en la dinamización de la campaña de sensibilización con el turismo SOMOS TENERIFE</t>
  </si>
  <si>
    <t>Patrocinio para la celebración de la ARN CULTURE AND BUSINESS PRIDE 2021, en la isla de Tenerife.</t>
  </si>
  <si>
    <t>0,83 MES</t>
  </si>
  <si>
    <t>09/2021</t>
  </si>
  <si>
    <t>Asistencia técnica en materia de arquitectura, urbanismo e infraestructura turística.</t>
  </si>
  <si>
    <t>71210000 - Servicios de asesoramiento en arquitectura</t>
  </si>
  <si>
    <t>Desistimiento</t>
  </si>
  <si>
    <t>79996000 - Servicios de organización de empresas
79952000 - Servicios de eventos</t>
  </si>
  <si>
    <t>Contratación de los servicios de diseño gráfico, creación, producción audiovisual y creación de contenido y copies publicitarios.</t>
  </si>
  <si>
    <t>79822500 - Servicios de diseño gráfico.
79415200 - Servicios de consultoría en diseño.
92111220 - Producción de videocintas publicitarias.</t>
  </si>
  <si>
    <t>79340000 - Servicios de publicidad y de marketing.
79341100 - Servicios de consultoría en publicidad.
79341200 - Servicios de gestión publicitaria.
79416200 - Servicios de consultoría en relaciones públicas</t>
  </si>
  <si>
    <t>5 MESES</t>
  </si>
  <si>
    <t>72200000 - Servicios de programación de «software» y de consultoría. 48224000 - Paquetes de software de edición de páginas web.</t>
  </si>
  <si>
    <t>379.040 € POR AÑO</t>
  </si>
  <si>
    <t>12 Meses, admitiéndose hasta cuatro prórrogas por periodos de un año de duración cada una, hasta llegar a un máximo de cinco años</t>
  </si>
  <si>
    <t>Suscripción, durante 24 meses, con posibilidad de prórroga, a las BBDD y herramienta de consulta siguientes de AirDNA</t>
  </si>
  <si>
    <t xml:space="preserve">72321000-1 Servicios de bases de datos con valor añadido
72300000-8 Servicios relacionados con datos </t>
  </si>
  <si>
    <t>8.940,00 € POR AÑO</t>
  </si>
  <si>
    <t>PRÓRROGAS SUCESIVAS POR DOCE MESES POR TRES AÑOS HASTA UN PERIODO MÁXIMO DE CINCO AÑOS</t>
  </si>
  <si>
    <t>16/2021 LOTE I</t>
  </si>
  <si>
    <t xml:space="preserve">90714200-7 Servicios de auditoría medioambiental de empresas. 
</t>
  </si>
  <si>
    <t>30 MESES</t>
  </si>
  <si>
    <t>16/2021 LOTE II</t>
  </si>
  <si>
    <t>79342310-9 Servicios de encuesta a clientes</t>
  </si>
  <si>
    <t>Patrocinio consistente en la organización y celebración de la entrega de los premios Cadena Dial 2021.</t>
  </si>
  <si>
    <t>79342200 - Servicios de promoción.
79952000 - Servicios de eventos</t>
  </si>
  <si>
    <t>63510000 - Servicios de agencias de viajes y servicios similares.
63515000 - Servicios de viajes.
63516000 - Servicios de gestión de viajes</t>
  </si>
  <si>
    <t>retención del 5% del importe del contrato a través del seguro de caución</t>
  </si>
  <si>
    <t>72000000 Servicios TI: consultoría, desarrollo de software, Internet y apoyo</t>
  </si>
  <si>
    <t>79342200 - Servicios de promoción.</t>
  </si>
  <si>
    <t>8 MESES</t>
  </si>
  <si>
    <t>79342200-5: Servicios de Promoción</t>
  </si>
  <si>
    <t>0,33 MESES</t>
  </si>
  <si>
    <t>CPV: 72200000-7 Servicios de programación de software y de consultoría.
CPV: 48445000-9 Paquetes de software de gestión de relaciones con el consumidor</t>
  </si>
  <si>
    <t>ABIERTO</t>
  </si>
  <si>
    <t>Contratación del servicio de puesta a disposición de personal a través de una empresa de trabajo temporal para cubrir necesidades puntuales de refuerzo de personal.</t>
  </si>
  <si>
    <t>79620000 - Servicios de suministro de personal, incluido personal temporal.</t>
  </si>
  <si>
    <t>27/2021 Lote I</t>
  </si>
  <si>
    <t>64212000 - Servicios de telefonía móvil</t>
  </si>
  <si>
    <t>48 MESES</t>
  </si>
  <si>
    <t>72411000 - Proveedor de servicios de Internet (PSI)</t>
  </si>
  <si>
    <t>Patrocinio consistente en la celebración en Tenerife del evento “Spartan Experience 2021”</t>
  </si>
  <si>
    <t>02 MESES</t>
  </si>
  <si>
    <t>63500000-Servicios de agencia de viajes, operadores turísticos y asistencia al turista.
63510000-Servicios de agencias de viajes y servicios similares.</t>
  </si>
  <si>
    <t>06 MESES</t>
  </si>
  <si>
    <t>Patrocinio de Turismo de Tenerife al equipo de fútbol profesional Club Deportivo Tenerife.</t>
  </si>
  <si>
    <t>36 MESES</t>
  </si>
  <si>
    <t>0,67 MESES</t>
  </si>
  <si>
    <t>Patrocinio consistente en la organización, realización, edición y difusión del programa Viajes Imprescindibles, protagonizado por el actor español Antonio Resines, donde mostrará la isla de Tenerife y su patrimonio, acompañado de dos personas que resulten ganadoras a través de un concurso en redes sociales.</t>
  </si>
  <si>
    <t xml:space="preserve">51314000 - Servicios de instalación de equipo de vídeo.
32270000 - Aparatos de transmisión digital </t>
  </si>
  <si>
    <t>3 AÑOS</t>
  </si>
  <si>
    <t>ESY3058997B</t>
  </si>
  <si>
    <t>72321000-1 Servicios de bases de datos con valor añadido</t>
  </si>
  <si>
    <t>37/2021</t>
  </si>
  <si>
    <t>La contratación de los servicios de diseño gráfico, creación, producción audiovisual y creación de contenido y copies publicitarios.</t>
  </si>
  <si>
    <t>79822500 - Servicios de diseño gráfico.
79415200 - Servicios de consultoría en diseño.
92111220 - Producción de videocintas publicitarias</t>
  </si>
  <si>
    <t>FLECH FAMILY COMMUNICATION SL</t>
  </si>
  <si>
    <t>ESB76600345</t>
  </si>
  <si>
    <t>39/2021</t>
  </si>
  <si>
    <t>Patrocinio de Turismo de Tenerife del Campeonato de Surf y Bodyboard Tenerife Punta Blanca Young Series</t>
  </si>
  <si>
    <t>7 MESES</t>
  </si>
  <si>
    <t>44/2021</t>
  </si>
  <si>
    <t>Organización y ejecución de rutas culturales y naturales dirigidas a la población local para conocer los recursos naturales y culturales de la isla de Tenerife</t>
  </si>
  <si>
    <t>63500000 - Servicios de agencia de viajes, operadores turísticos y asistencia al turista</t>
  </si>
  <si>
    <t>35/2021</t>
  </si>
  <si>
    <t>La contratación de los servicios de una Agencia especializada en marketing digital y redes sociales para la implementación y dinamización de una estrategia de social media adaptada a las necesidades de Turismo de Tenerife, S.A.</t>
  </si>
  <si>
    <t>79342000 - Servicios de marketing.
79341400 - Servicios de campañas de publicidad.
79413000 - Servicios de consultoría en gestión de marketing.</t>
  </si>
  <si>
    <t xml:space="preserve">METROPOLIS COMUNICACION, S.L. </t>
  </si>
  <si>
    <t>ESB38402756</t>
  </si>
  <si>
    <t>192.000,00 € POR AÑO</t>
  </si>
  <si>
    <t>PRÓRROGAS SUCESIVAS POR DOCE MESES POR DOS AÑOS HASTA UN PERIODO MÁXIMO DE CUATRO AÑOS</t>
  </si>
  <si>
    <t>43/2021</t>
  </si>
  <si>
    <t>La contratación del servicio de dinamización y consultoría vinculada a la marca Tenerife Work&amp;Play relacionada con el emprendimiento innovador, los trabajadores remotos y el talento digital</t>
  </si>
  <si>
    <t>79400000 - Servicios de consultoría comercial y de gestión y servicios afines.
79342200 - Servicios de promoción.
79952000 - Servicios de eventos.</t>
  </si>
  <si>
    <t>ONCAMPUS TRAINING FRT Y COLIVING CANARY ISLANDS</t>
  </si>
  <si>
    <t>ESB76723972</t>
  </si>
  <si>
    <t>45/2021</t>
  </si>
  <si>
    <t>Contrato de servicios, consistente en la recopilación de contenidos, elaboración, traducción, actualización, dinamización y alojamiento en la web del destino de la agenda cultural mensual y de eventos de TURISMO DE TENERIFE</t>
  </si>
  <si>
    <t>CPV: 22200000-2 Periódicos, revistas especializadas, publicaciones periódicas y revistas
CPV: 22212000-9 Publicaciones periódicas
CPV: 79341200-8 Gestión Publicitaria
CPV: 79530000-8 Servicios de Traducción</t>
  </si>
  <si>
    <t>CONMUNICA MEDIATRADER, S.L.U</t>
  </si>
  <si>
    <t>ESB48781256</t>
  </si>
  <si>
    <t>Patrocinio consistente en la celebración en Tenerife de los eventos “Tenerife Ladies Open” y “Tenerife Challenger”</t>
  </si>
  <si>
    <t>Patrocinio de Turismo de Tenerife al equipo de fútbol femenino profesional del Club Deportivo Akeki de Tenerife.</t>
  </si>
  <si>
    <t xml:space="preserve">ESG76613041 </t>
  </si>
  <si>
    <t>Patrocinio del Congreso San Sebastián Gastronomika-Euskadi Basque Country los días 15, 16 y 17 de noviembre de 2021.</t>
  </si>
  <si>
    <t>01 MES</t>
  </si>
  <si>
    <t>5% del importe del contrato, mediante depósito en efectivo</t>
  </si>
  <si>
    <t>08 MESES</t>
  </si>
  <si>
    <t>50/2021</t>
  </si>
  <si>
    <t>Patrocinio del Club Voleibol Haris en su participación en la CEV Volleyball Challenge Cup 2021.</t>
  </si>
  <si>
    <t>04 MESES</t>
  </si>
  <si>
    <t>CLUB VOLEIBOL HARIS</t>
  </si>
  <si>
    <t>ESG76551324</t>
  </si>
  <si>
    <t>51/2021</t>
  </si>
  <si>
    <t>Patrocinio para el equipo femenino de baloncesto profesional del Club Deportivo Baloncesto Clarinos de La Laguna durante la de la primera fase de la competición Eurocup Women</t>
  </si>
  <si>
    <t>CLUB DEPORTIVO BALONCESTO CLARINOS DE LA LAGUNA</t>
  </si>
  <si>
    <t>ESG76642354</t>
  </si>
  <si>
    <t>53/2021</t>
  </si>
  <si>
    <t>Patrocinio para la celebración del campeonato de surf y bodyboard Tenerife Puntablanca Young Series</t>
  </si>
  <si>
    <t>07 MESES</t>
  </si>
  <si>
    <t>LORENZO SUÁREZ DORTA</t>
  </si>
  <si>
    <t>ES78407399P</t>
  </si>
  <si>
    <t>54/2021</t>
  </si>
  <si>
    <t>Organización y ejecución de rutas culturales, en la naturaleza y de turismo activo dirigido a la población residente de Tenerife y Canarias, como parte de la campaña de sensibilización turística y de conocimiento de los valores naturales y culturales de Tenerife.</t>
  </si>
  <si>
    <t>63500000-4 Servicios de agencia de viajes, operadores turísticos y asistencia al turista.</t>
  </si>
  <si>
    <t>NEGOCIADO SIN PUBLICIDAD DE ACUERDO CON LOS ARTÍCULO 168.1 DE LCAP</t>
  </si>
  <si>
    <t>21/2021 Lote I</t>
  </si>
  <si>
    <t>Contratación del servicio de agencias de viajes para SPET, TURISMO DE TENERIFE, S.A.</t>
  </si>
  <si>
    <t>63510000 - Servicios de agencias de viajes y servicios similares</t>
  </si>
  <si>
    <t>21/2021 Lote II</t>
  </si>
  <si>
    <t>34/2021</t>
  </si>
  <si>
    <t>Servicios de publicidad, asesoramiento, desarrollo de acciones promocionales, comunicación y relaciones con los medios y representación industria turística para la isla de Tenerife en general y por marcas en los mercados de Reino Unido e Irlanda.</t>
  </si>
  <si>
    <t>FOUR COMMUNICATIONS LTD</t>
  </si>
  <si>
    <t>GB04286449</t>
  </si>
  <si>
    <t>PRÓRROGAS SUCESIVAS POR DOCE MESES POR CUATRO AÑOS HASTA UN PERIODO MÁXIMO DE CINCO AÑOS</t>
  </si>
  <si>
    <t>5% de contrato, a través de aval</t>
  </si>
  <si>
    <t>38/2021</t>
  </si>
  <si>
    <t>Contrato de servicios de comunicación y relaciones con los medios para el mercado nacional y portugués</t>
  </si>
  <si>
    <t>79340000 - Servicios de publicidad y de marketing.
79341100 - Servicios de consultoría en publicidad.
79341200 - Servicios de gestión publicitaria.
79416200 - Servicios de consultoría en relaciones públicas.</t>
  </si>
  <si>
    <t>HAVAS WORLDWIDE SPAIN S.A.</t>
  </si>
  <si>
    <t>ESA78107505</t>
  </si>
  <si>
    <t>55/2021</t>
  </si>
  <si>
    <t>Servicios de publicidad, asesoramiento, desarrollo de acciones promocionales, comunicación y relaciones con los medios y representación industria turística para la isla de Tenerife en general y por marcas en los mercados de Estados Unidos y Canadá</t>
  </si>
  <si>
    <t>NEWLINK CONSULTING AND COMMUNICATIONS SPAIN S.A</t>
  </si>
  <si>
    <t>ESA81867202</t>
  </si>
  <si>
    <t>PRÓRROGAS SUCESIVAS POR DOCE MESES POR CUATRO AÑOS HASTA UN PERIODO MÁXIMO DE TRES AÑOS</t>
  </si>
  <si>
    <t>BTRAVEL TURISMO ACCESIBLE S.A.</t>
  </si>
  <si>
    <t xml:space="preserve">5% del importe del contrato, mediante transferencia bancaria </t>
  </si>
  <si>
    <t>Contratación año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</si>
</sst>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0.00\ &quot;€&quot;;[Red]\-#,##0.00\ &quot;€&quot;"/>
    <numFmt numFmtId="164" formatCode="??/2019"/>
    <numFmt numFmtId="165" formatCode="#,##0.00&quot; &quot;[$€-C0A];[Red]&quot;-&quot;#,##0.00&quot; &quot;[$€-C0A]"/>
    <numFmt numFmtId="166" formatCode="#,##0.00&quot; &quot;[$€-C0A]"/>
  </numFmts>
  <fonts count="10" x14ac:knownFonts="1">
    <font>
      <sz val="11"/>
      <color theme="1"/>
      <name val="Calibri"/>
      <family val="2"/>
      <scheme val="minor"/>
    </font>
    <font>
      <sz val="10"/>
      <name val="Arial"/>
      <family val="2"/>
    </font>
    <font>
      <sz val="8"/>
      <name val="Calibri"/>
      <family val="2"/>
      <scheme val="minor"/>
    </font>
    <font>
      <sz val="11"/>
      <color rgb="FF000000"/>
      <name val="Calibri"/>
      <family val="2"/>
    </font>
    <font>
      <b/>
      <sz val="14"/>
      <color rgb="FFFFFFFF"/>
      <name val="Calibri"/>
      <family val="2"/>
    </font>
    <font>
      <b/>
      <u/>
      <sz val="20"/>
      <color rgb="FFFFFFFF"/>
      <name val="Calibri"/>
      <family val="2"/>
    </font>
    <font>
      <b/>
      <u/>
      <sz val="14"/>
      <color rgb="FFFFFFFF"/>
      <name val="Calibri"/>
      <family val="2"/>
    </font>
    <font>
      <b/>
      <sz val="14"/>
      <color rgb="FF002060"/>
      <name val="Calibri"/>
      <family val="2"/>
    </font>
    <font>
      <sz val="12"/>
      <color rgb="FF002060"/>
      <name val="Calibri"/>
      <family val="2"/>
    </font>
    <font>
      <sz val="12"/>
      <color rgb="FF000000"/>
      <name val="Calibri"/>
      <family val="2"/>
    </font>
  </fonts>
  <fills count="6">
    <fill>
      <patternFill patternType="none"/>
    </fill>
    <fill>
      <patternFill patternType="gray125"/>
    </fill>
    <fill>
      <patternFill patternType="solid">
        <fgColor rgb="FFFFFF00"/>
        <bgColor indexed="64"/>
      </patternFill>
    </fill>
    <fill>
      <patternFill patternType="solid">
        <fgColor rgb="FF305496"/>
        <bgColor rgb="FF305496"/>
      </patternFill>
    </fill>
    <fill>
      <patternFill patternType="solid">
        <fgColor rgb="FF8EA9DB"/>
        <bgColor rgb="FF8EA9DB"/>
      </patternFill>
    </fill>
    <fill>
      <patternFill patternType="solid">
        <fgColor theme="0"/>
        <bgColor indexed="64"/>
      </patternFill>
    </fill>
  </fills>
  <borders count="6">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3">
    <xf numFmtId="0" fontId="0" fillId="0" borderId="0"/>
    <xf numFmtId="0" fontId="1" fillId="0" borderId="0"/>
    <xf numFmtId="0" fontId="3" fillId="0" borderId="0"/>
  </cellStyleXfs>
  <cellXfs count="50">
    <xf numFmtId="0" fontId="0" fillId="0" borderId="0" xfId="0"/>
    <xf numFmtId="164" fontId="4" fillId="3" borderId="0" xfId="2" applyNumberFormat="1" applyFont="1" applyFill="1" applyAlignment="1">
      <alignment horizontal="left" vertical="center" wrapText="1"/>
    </xf>
    <xf numFmtId="0" fontId="5" fillId="3" borderId="0" xfId="2" applyFont="1" applyFill="1" applyAlignment="1">
      <alignment horizontal="left" vertical="center"/>
    </xf>
    <xf numFmtId="0" fontId="6" fillId="3" borderId="0" xfId="2" applyFont="1" applyFill="1" applyAlignment="1">
      <alignment horizontal="left" vertical="center" wrapText="1"/>
    </xf>
    <xf numFmtId="0" fontId="4" fillId="3" borderId="0" xfId="2" applyFont="1" applyFill="1" applyAlignment="1">
      <alignment horizontal="left" vertical="center" wrapText="1"/>
    </xf>
    <xf numFmtId="0" fontId="7" fillId="0" borderId="0" xfId="2" applyFont="1" applyAlignment="1">
      <alignment horizontal="left" vertical="center" wrapText="1"/>
    </xf>
    <xf numFmtId="164" fontId="4" fillId="3" borderId="0" xfId="2" applyNumberFormat="1" applyFont="1" applyFill="1" applyAlignment="1">
      <alignment horizontal="center" vertical="center" wrapText="1"/>
    </xf>
    <xf numFmtId="0" fontId="6" fillId="3" borderId="1" xfId="2" applyFont="1" applyFill="1" applyBorder="1" applyAlignment="1">
      <alignment horizontal="center" vertical="center" wrapText="1"/>
    </xf>
    <xf numFmtId="0" fontId="7" fillId="0" borderId="0" xfId="2" applyFont="1" applyAlignment="1">
      <alignment vertical="center" wrapText="1"/>
    </xf>
    <xf numFmtId="164" fontId="4" fillId="3" borderId="2" xfId="2" applyNumberFormat="1" applyFont="1" applyFill="1" applyBorder="1" applyAlignment="1">
      <alignment horizontal="center" vertical="center" wrapText="1"/>
    </xf>
    <xf numFmtId="0" fontId="4" fillId="3" borderId="2" xfId="2" applyFont="1" applyFill="1" applyBorder="1" applyAlignment="1">
      <alignment vertical="center" wrapText="1"/>
    </xf>
    <xf numFmtId="0" fontId="4" fillId="3" borderId="2" xfId="2" applyFont="1" applyFill="1" applyBorder="1" applyAlignment="1">
      <alignment horizontal="center" vertical="center" wrapText="1"/>
    </xf>
    <xf numFmtId="164" fontId="8" fillId="0" borderId="2" xfId="2" applyNumberFormat="1" applyFont="1" applyBorder="1" applyAlignment="1">
      <alignment horizontal="center" vertical="center" wrapText="1"/>
    </xf>
    <xf numFmtId="0" fontId="8" fillId="0" borderId="2" xfId="2" applyFont="1" applyBorder="1" applyAlignment="1">
      <alignment vertical="center" wrapText="1"/>
    </xf>
    <xf numFmtId="0" fontId="8" fillId="0" borderId="2" xfId="2" applyFont="1" applyBorder="1" applyAlignment="1">
      <alignment horizontal="center" vertical="center" wrapText="1"/>
    </xf>
    <xf numFmtId="14" fontId="8" fillId="0" borderId="2" xfId="2" applyNumberFormat="1" applyFont="1" applyBorder="1" applyAlignment="1">
      <alignment horizontal="center" vertical="center" wrapText="1"/>
    </xf>
    <xf numFmtId="165" fontId="8" fillId="0" borderId="2" xfId="2" applyNumberFormat="1" applyFont="1" applyBorder="1" applyAlignment="1">
      <alignment vertical="center" wrapText="1"/>
    </xf>
    <xf numFmtId="166" fontId="8" fillId="0" borderId="2" xfId="2" applyNumberFormat="1" applyFont="1" applyBorder="1" applyAlignment="1">
      <alignment vertical="center" wrapText="1"/>
    </xf>
    <xf numFmtId="0" fontId="8" fillId="0" borderId="0" xfId="2" applyFont="1" applyAlignment="1">
      <alignment vertical="center" wrapText="1"/>
    </xf>
    <xf numFmtId="14" fontId="8" fillId="0" borderId="2" xfId="2" applyNumberFormat="1" applyFont="1" applyBorder="1" applyAlignment="1">
      <alignment vertical="center" wrapText="1"/>
    </xf>
    <xf numFmtId="166" fontId="8" fillId="0" borderId="2" xfId="2" applyNumberFormat="1" applyFont="1" applyBorder="1" applyAlignment="1">
      <alignment horizontal="right" vertical="center" wrapText="1"/>
    </xf>
    <xf numFmtId="165" fontId="8" fillId="0" borderId="2" xfId="2" applyNumberFormat="1" applyFont="1" applyBorder="1" applyAlignment="1">
      <alignment horizontal="center" vertical="center" wrapText="1"/>
    </xf>
    <xf numFmtId="0" fontId="9" fillId="0" borderId="0" xfId="2" applyFont="1" applyAlignment="1">
      <alignment vertical="center"/>
    </xf>
    <xf numFmtId="166" fontId="9" fillId="0" borderId="0" xfId="2" applyNumberFormat="1" applyFont="1" applyAlignment="1">
      <alignment vertical="center"/>
    </xf>
    <xf numFmtId="0" fontId="8" fillId="2" borderId="2" xfId="2" applyFont="1" applyFill="1" applyBorder="1" applyAlignment="1">
      <alignment horizontal="center" vertical="center" wrapText="1"/>
    </xf>
    <xf numFmtId="166" fontId="8" fillId="0" borderId="2" xfId="2" applyNumberFormat="1" applyFont="1" applyBorder="1" applyAlignment="1">
      <alignment horizontal="center" vertical="center" wrapText="1"/>
    </xf>
    <xf numFmtId="14" fontId="8" fillId="0" borderId="2" xfId="0" applyNumberFormat="1" applyFont="1" applyBorder="1" applyAlignment="1">
      <alignment horizontal="center" vertical="center" wrapText="1"/>
    </xf>
    <xf numFmtId="164" fontId="8" fillId="0" borderId="2" xfId="2" quotePrefix="1" applyNumberFormat="1" applyFont="1" applyBorder="1" applyAlignment="1">
      <alignment horizontal="center" vertical="center" wrapText="1"/>
    </xf>
    <xf numFmtId="0" fontId="8" fillId="0" borderId="2" xfId="0" applyFont="1" applyBorder="1" applyAlignment="1">
      <alignment horizontal="center" vertical="center" wrapText="1"/>
    </xf>
    <xf numFmtId="166" fontId="8" fillId="0" borderId="2" xfId="0" applyNumberFormat="1" applyFont="1" applyBorder="1" applyAlignment="1">
      <alignment horizontal="center" vertical="center" wrapText="1"/>
    </xf>
    <xf numFmtId="0" fontId="6" fillId="3" borderId="0" xfId="2" applyFont="1" applyFill="1" applyAlignment="1">
      <alignment horizontal="right" vertical="center" wrapText="1"/>
    </xf>
    <xf numFmtId="14" fontId="8" fillId="0" borderId="2" xfId="0" applyNumberFormat="1" applyFont="1" applyBorder="1" applyAlignment="1">
      <alignment horizontal="right" vertical="center" wrapText="1"/>
    </xf>
    <xf numFmtId="0" fontId="9" fillId="0" borderId="0" xfId="2" applyFont="1" applyAlignment="1">
      <alignment horizontal="right" vertical="center"/>
    </xf>
    <xf numFmtId="0" fontId="6" fillId="3" borderId="0" xfId="2" applyFont="1" applyFill="1" applyAlignment="1">
      <alignment horizontal="center" vertical="center" wrapText="1"/>
    </xf>
    <xf numFmtId="0" fontId="9" fillId="0" borderId="0" xfId="2" applyFont="1" applyAlignment="1">
      <alignment horizontal="center" vertical="center"/>
    </xf>
    <xf numFmtId="14" fontId="8" fillId="5" borderId="2" xfId="2" applyNumberFormat="1" applyFont="1" applyFill="1" applyBorder="1" applyAlignment="1">
      <alignment horizontal="center" vertical="center" wrapText="1"/>
    </xf>
    <xf numFmtId="165" fontId="8" fillId="0" borderId="2" xfId="0" applyNumberFormat="1" applyFont="1" applyBorder="1" applyAlignment="1">
      <alignment horizontal="center" vertical="center" wrapText="1"/>
    </xf>
    <xf numFmtId="8" fontId="8" fillId="5" borderId="2" xfId="0" applyNumberFormat="1" applyFont="1" applyFill="1" applyBorder="1" applyAlignment="1">
      <alignment horizontal="center" vertical="center" wrapText="1"/>
    </xf>
    <xf numFmtId="14" fontId="8" fillId="5" borderId="2" xfId="0" applyNumberFormat="1" applyFont="1" applyFill="1" applyBorder="1" applyAlignment="1">
      <alignment horizontal="center" vertical="center" wrapText="1"/>
    </xf>
    <xf numFmtId="0" fontId="4" fillId="4" borderId="2" xfId="2" applyFont="1" applyFill="1" applyBorder="1" applyAlignment="1">
      <alignment horizontal="center" vertical="center" wrapText="1"/>
    </xf>
    <xf numFmtId="0" fontId="6" fillId="4" borderId="2" xfId="2" applyFont="1" applyFill="1" applyBorder="1" applyAlignment="1">
      <alignment horizontal="center" vertical="center" wrapText="1"/>
    </xf>
    <xf numFmtId="0" fontId="6" fillId="4" borderId="3" xfId="2" applyFont="1" applyFill="1" applyBorder="1" applyAlignment="1">
      <alignment horizontal="center" vertical="center" wrapText="1"/>
    </xf>
    <xf numFmtId="0" fontId="6" fillId="4" borderId="4" xfId="2" applyFont="1" applyFill="1" applyBorder="1" applyAlignment="1">
      <alignment horizontal="center" vertical="center" wrapText="1"/>
    </xf>
    <xf numFmtId="0" fontId="6" fillId="4" borderId="5" xfId="2" applyFont="1" applyFill="1" applyBorder="1" applyAlignment="1">
      <alignment horizontal="center" vertical="center" wrapText="1"/>
    </xf>
    <xf numFmtId="165" fontId="9" fillId="0" borderId="0" xfId="2" applyNumberFormat="1" applyFont="1" applyAlignment="1">
      <alignment vertical="center"/>
    </xf>
    <xf numFmtId="165" fontId="8" fillId="0" borderId="2" xfId="2" applyNumberFormat="1" applyFont="1" applyFill="1" applyBorder="1" applyAlignment="1">
      <alignment vertical="center" wrapText="1"/>
    </xf>
    <xf numFmtId="166" fontId="8" fillId="0" borderId="2" xfId="2" applyNumberFormat="1" applyFont="1" applyFill="1" applyBorder="1" applyAlignment="1">
      <alignment horizontal="right" vertical="center" wrapText="1"/>
    </xf>
    <xf numFmtId="166" fontId="8" fillId="0" borderId="2" xfId="2" applyNumberFormat="1" applyFont="1" applyFill="1" applyBorder="1" applyAlignment="1">
      <alignment vertical="center" wrapText="1"/>
    </xf>
    <xf numFmtId="165" fontId="8" fillId="0" borderId="2" xfId="2" applyNumberFormat="1" applyFont="1" applyFill="1" applyBorder="1" applyAlignment="1">
      <alignment horizontal="center" vertical="center" wrapText="1"/>
    </xf>
    <xf numFmtId="166" fontId="8" fillId="0" borderId="2" xfId="2" applyNumberFormat="1" applyFont="1" applyFill="1" applyBorder="1" applyAlignment="1">
      <alignment horizontal="center" vertical="center" wrapText="1"/>
    </xf>
  </cellXfs>
  <cellStyles count="3">
    <cellStyle name="Normal" xfId="0" builtinId="0"/>
    <cellStyle name="Normal 2" xfId="1" xr:uid="{B53EAB40-1E68-4164-A90E-7E71E1DE5BCE}"/>
    <cellStyle name="Normal 3" xfId="2" xr:uid="{8B5D44EB-CB7B-4A32-90DC-ED0B467EAB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B9202-E1FA-42F2-921C-BE9BB28CFAFA}">
  <dimension ref="A1:AC72"/>
  <sheetViews>
    <sheetView showGridLines="0" tabSelected="1" zoomScaleNormal="100" workbookViewId="0">
      <pane xSplit="2" ySplit="3" topLeftCell="C4" activePane="bottomRight" state="frozen"/>
      <selection pane="topRight" activeCell="C1" sqref="C1"/>
      <selection pane="bottomLeft" activeCell="A4" sqref="A4"/>
      <selection pane="bottomRight" activeCell="H71" sqref="H71:J71"/>
    </sheetView>
  </sheetViews>
  <sheetFormatPr baseColWidth="10" defaultColWidth="31" defaultRowHeight="15.75" x14ac:dyDescent="0.25"/>
  <cols>
    <col min="1" max="1" width="15.85546875" style="22" bestFit="1" customWidth="1"/>
    <col min="2" max="2" width="50.7109375" style="22" customWidth="1"/>
    <col min="3" max="3" width="35.7109375" style="22" customWidth="1"/>
    <col min="4" max="4" width="19.140625" style="22" customWidth="1"/>
    <col min="5" max="5" width="7.42578125" style="22" bestFit="1" customWidth="1"/>
    <col min="6" max="6" width="13.85546875" style="22" bestFit="1" customWidth="1"/>
    <col min="7" max="7" width="14.140625" style="22" bestFit="1" customWidth="1"/>
    <col min="8" max="8" width="16.42578125" style="22" customWidth="1"/>
    <col min="9" max="9" width="13.140625" style="22" bestFit="1" customWidth="1"/>
    <col min="10" max="10" width="15.85546875" style="22" bestFit="1" customWidth="1"/>
    <col min="11" max="11" width="12" style="22" bestFit="1" customWidth="1"/>
    <col min="12" max="12" width="15.5703125" style="22" customWidth="1"/>
    <col min="13" max="13" width="17.42578125" style="22" customWidth="1"/>
    <col min="14" max="14" width="15.85546875" style="22" bestFit="1" customWidth="1"/>
    <col min="15" max="15" width="11.85546875" style="22" bestFit="1" customWidth="1"/>
    <col min="16" max="16" width="11.7109375" style="22" bestFit="1" customWidth="1"/>
    <col min="17" max="17" width="22" style="34" customWidth="1"/>
    <col min="18" max="18" width="14.5703125" style="34" bestFit="1" customWidth="1"/>
    <col min="19" max="19" width="14.7109375" style="22" bestFit="1" customWidth="1"/>
    <col min="20" max="20" width="13.140625" style="32" bestFit="1" customWidth="1"/>
    <col min="21" max="21" width="14.7109375" style="22" bestFit="1" customWidth="1"/>
    <col min="22" max="22" width="9.85546875" style="22" bestFit="1" customWidth="1"/>
    <col min="23" max="23" width="36.5703125" style="22" customWidth="1"/>
    <col min="24" max="24" width="23.140625" style="22" customWidth="1"/>
    <col min="25" max="25" width="13" style="22" bestFit="1" customWidth="1"/>
    <col min="26" max="26" width="19.140625" style="22" customWidth="1"/>
    <col min="27" max="27" width="15.5703125" style="22" customWidth="1"/>
    <col min="28" max="28" width="19.5703125" style="22" bestFit="1" customWidth="1"/>
    <col min="29" max="29" width="22.85546875" style="22" customWidth="1"/>
    <col min="30" max="30" width="31" style="22" customWidth="1"/>
    <col min="31" max="16384" width="31" style="22"/>
  </cols>
  <sheetData>
    <row r="1" spans="1:29" s="5" customFormat="1" ht="26.25" x14ac:dyDescent="0.25">
      <c r="A1" s="1"/>
      <c r="B1" s="2" t="s">
        <v>382</v>
      </c>
      <c r="C1" s="3"/>
      <c r="D1" s="3"/>
      <c r="E1" s="3"/>
      <c r="F1" s="3"/>
      <c r="G1" s="3"/>
      <c r="H1" s="3"/>
      <c r="I1" s="3"/>
      <c r="J1" s="3"/>
      <c r="K1" s="3"/>
      <c r="L1" s="3"/>
      <c r="M1" s="3"/>
      <c r="N1" s="3"/>
      <c r="O1" s="3"/>
      <c r="P1" s="3"/>
      <c r="Q1" s="33"/>
      <c r="R1" s="33"/>
      <c r="S1" s="3"/>
      <c r="T1" s="30"/>
      <c r="U1" s="3"/>
      <c r="V1" s="4"/>
      <c r="W1" s="4"/>
      <c r="X1" s="4"/>
      <c r="Y1" s="4"/>
      <c r="Z1" s="4"/>
      <c r="AA1" s="4"/>
      <c r="AB1" s="4"/>
      <c r="AC1" s="4"/>
    </row>
    <row r="2" spans="1:29" s="8" customFormat="1" ht="18.75" x14ac:dyDescent="0.25">
      <c r="A2" s="6"/>
      <c r="B2" s="7"/>
      <c r="C2" s="7"/>
      <c r="D2" s="7"/>
      <c r="E2" s="7"/>
      <c r="F2" s="7"/>
      <c r="G2" s="7"/>
      <c r="H2" s="40" t="s">
        <v>177</v>
      </c>
      <c r="I2" s="40"/>
      <c r="J2" s="40"/>
      <c r="K2" s="7"/>
      <c r="L2" s="7"/>
      <c r="M2" s="7"/>
      <c r="N2" s="41" t="s">
        <v>178</v>
      </c>
      <c r="O2" s="42"/>
      <c r="P2" s="43"/>
      <c r="Q2" s="39" t="s">
        <v>179</v>
      </c>
      <c r="R2" s="39"/>
      <c r="S2" s="39" t="s">
        <v>180</v>
      </c>
      <c r="T2" s="39"/>
      <c r="U2" s="39"/>
      <c r="V2" s="39" t="s">
        <v>181</v>
      </c>
      <c r="W2" s="39"/>
      <c r="X2" s="39"/>
      <c r="Y2" s="39" t="s">
        <v>182</v>
      </c>
      <c r="Z2" s="39"/>
      <c r="AA2" s="6"/>
      <c r="AB2" s="6"/>
      <c r="AC2" s="6"/>
    </row>
    <row r="3" spans="1:29" s="8" customFormat="1" ht="93.75" x14ac:dyDescent="0.25">
      <c r="A3" s="9" t="s">
        <v>183</v>
      </c>
      <c r="B3" s="10" t="s">
        <v>184</v>
      </c>
      <c r="C3" s="10" t="s">
        <v>185</v>
      </c>
      <c r="D3" s="10" t="s">
        <v>186</v>
      </c>
      <c r="E3" s="10" t="s">
        <v>187</v>
      </c>
      <c r="F3" s="10" t="s">
        <v>188</v>
      </c>
      <c r="G3" s="10" t="s">
        <v>189</v>
      </c>
      <c r="H3" s="10" t="s">
        <v>190</v>
      </c>
      <c r="I3" s="10" t="s">
        <v>191</v>
      </c>
      <c r="J3" s="10" t="s">
        <v>192</v>
      </c>
      <c r="K3" s="10" t="s">
        <v>193</v>
      </c>
      <c r="L3" s="11" t="s">
        <v>194</v>
      </c>
      <c r="M3" s="10" t="s">
        <v>195</v>
      </c>
      <c r="N3" s="11" t="s">
        <v>0</v>
      </c>
      <c r="O3" s="11" t="s">
        <v>196</v>
      </c>
      <c r="P3" s="11" t="s">
        <v>197</v>
      </c>
      <c r="Q3" s="11" t="s">
        <v>179</v>
      </c>
      <c r="R3" s="11" t="s">
        <v>198</v>
      </c>
      <c r="S3" s="11" t="s">
        <v>199</v>
      </c>
      <c r="T3" s="11" t="s">
        <v>200</v>
      </c>
      <c r="U3" s="11" t="s">
        <v>201</v>
      </c>
      <c r="V3" s="11" t="s">
        <v>202</v>
      </c>
      <c r="W3" s="11" t="s">
        <v>203</v>
      </c>
      <c r="X3" s="11" t="s">
        <v>204</v>
      </c>
      <c r="Y3" s="11" t="s">
        <v>205</v>
      </c>
      <c r="Z3" s="11" t="s">
        <v>206</v>
      </c>
      <c r="AA3" s="11" t="s">
        <v>207</v>
      </c>
      <c r="AB3" s="11" t="s">
        <v>208</v>
      </c>
      <c r="AC3" s="11" t="s">
        <v>209</v>
      </c>
    </row>
    <row r="4" spans="1:29" s="18" customFormat="1" ht="94.5" x14ac:dyDescent="0.25">
      <c r="A4" s="12" t="s">
        <v>14</v>
      </c>
      <c r="B4" s="13" t="s">
        <v>210</v>
      </c>
      <c r="C4" s="13" t="s">
        <v>211</v>
      </c>
      <c r="D4" s="13" t="s">
        <v>11</v>
      </c>
      <c r="E4" s="14" t="s">
        <v>2</v>
      </c>
      <c r="F4" s="15">
        <v>43801</v>
      </c>
      <c r="G4" s="15">
        <v>43811</v>
      </c>
      <c r="H4" s="16">
        <v>110000</v>
      </c>
      <c r="I4" s="16">
        <v>7150</v>
      </c>
      <c r="J4" s="16">
        <v>110000</v>
      </c>
      <c r="K4" s="14" t="s">
        <v>212</v>
      </c>
      <c r="L4" s="14">
        <v>10</v>
      </c>
      <c r="M4" s="13" t="s">
        <v>213</v>
      </c>
      <c r="N4" s="15">
        <v>44221</v>
      </c>
      <c r="O4" s="26" t="s">
        <v>214</v>
      </c>
      <c r="P4" s="26" t="s">
        <v>214</v>
      </c>
      <c r="Q4" s="14" t="s">
        <v>16</v>
      </c>
      <c r="R4" s="14" t="s">
        <v>15</v>
      </c>
      <c r="S4" s="17">
        <v>110000</v>
      </c>
      <c r="T4" s="20">
        <v>7700</v>
      </c>
      <c r="U4" s="17">
        <f>SUM(S4:T4)</f>
        <v>117700</v>
      </c>
      <c r="V4" s="14" t="s">
        <v>4</v>
      </c>
      <c r="W4" s="14" t="s">
        <v>215</v>
      </c>
      <c r="X4" s="14" t="s">
        <v>212</v>
      </c>
      <c r="Y4" s="17">
        <v>5857.5</v>
      </c>
      <c r="Z4" s="14" t="s">
        <v>216</v>
      </c>
      <c r="AA4" s="14" t="s">
        <v>217</v>
      </c>
      <c r="AB4" s="14" t="s">
        <v>2</v>
      </c>
      <c r="AC4" s="14" t="s">
        <v>218</v>
      </c>
    </row>
    <row r="5" spans="1:29" s="18" customFormat="1" ht="94.5" x14ac:dyDescent="0.25">
      <c r="A5" s="12" t="s">
        <v>26</v>
      </c>
      <c r="B5" s="13" t="s">
        <v>219</v>
      </c>
      <c r="C5" s="13" t="s">
        <v>211</v>
      </c>
      <c r="D5" s="13" t="s">
        <v>11</v>
      </c>
      <c r="E5" s="14" t="s">
        <v>2</v>
      </c>
      <c r="F5" s="15">
        <v>43801</v>
      </c>
      <c r="G5" s="15">
        <v>43812</v>
      </c>
      <c r="H5" s="16">
        <v>150000</v>
      </c>
      <c r="I5" s="16">
        <v>9750</v>
      </c>
      <c r="J5" s="16">
        <v>150000</v>
      </c>
      <c r="K5" s="14" t="s">
        <v>212</v>
      </c>
      <c r="L5" s="14">
        <v>4</v>
      </c>
      <c r="M5" s="13" t="s">
        <v>213</v>
      </c>
      <c r="N5" s="15">
        <v>44274</v>
      </c>
      <c r="O5" s="26" t="s">
        <v>214</v>
      </c>
      <c r="P5" s="26" t="s">
        <v>214</v>
      </c>
      <c r="Q5" s="14" t="s">
        <v>30</v>
      </c>
      <c r="R5" s="14" t="s">
        <v>29</v>
      </c>
      <c r="S5" s="17">
        <v>150000</v>
      </c>
      <c r="T5" s="20" t="s">
        <v>28</v>
      </c>
      <c r="U5" s="17">
        <v>150000</v>
      </c>
      <c r="V5" s="14" t="s">
        <v>27</v>
      </c>
      <c r="W5" s="14" t="s">
        <v>215</v>
      </c>
      <c r="X5" s="14" t="s">
        <v>212</v>
      </c>
      <c r="Y5" s="17">
        <v>7500</v>
      </c>
      <c r="Z5" s="14" t="s">
        <v>220</v>
      </c>
      <c r="AA5" s="14" t="s">
        <v>217</v>
      </c>
      <c r="AB5" s="14" t="s">
        <v>2</v>
      </c>
      <c r="AC5" s="14" t="s">
        <v>218</v>
      </c>
    </row>
    <row r="6" spans="1:29" s="18" customFormat="1" ht="63" x14ac:dyDescent="0.25">
      <c r="A6" s="12" t="s">
        <v>22</v>
      </c>
      <c r="B6" s="13" t="s">
        <v>221</v>
      </c>
      <c r="C6" s="13" t="s">
        <v>222</v>
      </c>
      <c r="D6" s="13" t="s">
        <v>23</v>
      </c>
      <c r="E6" s="14" t="s">
        <v>2</v>
      </c>
      <c r="F6" s="15">
        <v>43983</v>
      </c>
      <c r="G6" s="15">
        <v>44355</v>
      </c>
      <c r="H6" s="17">
        <v>4500000</v>
      </c>
      <c r="I6" s="16">
        <v>315000</v>
      </c>
      <c r="J6" s="17">
        <v>4500000</v>
      </c>
      <c r="K6" s="14" t="s">
        <v>223</v>
      </c>
      <c r="L6" s="14">
        <v>11</v>
      </c>
      <c r="M6" s="13" t="s">
        <v>213</v>
      </c>
      <c r="N6" s="15">
        <v>44274</v>
      </c>
      <c r="O6" s="26" t="s">
        <v>214</v>
      </c>
      <c r="P6" s="26" t="s">
        <v>214</v>
      </c>
      <c r="Q6" s="14" t="s">
        <v>25</v>
      </c>
      <c r="R6" s="14" t="s">
        <v>24</v>
      </c>
      <c r="S6" s="17">
        <v>4500000</v>
      </c>
      <c r="T6" s="20">
        <v>315000</v>
      </c>
      <c r="U6" s="17">
        <f>SUM(S6:T6)</f>
        <v>4815000</v>
      </c>
      <c r="V6" s="14" t="s">
        <v>2</v>
      </c>
      <c r="W6" s="26" t="s">
        <v>214</v>
      </c>
      <c r="X6" s="26" t="s">
        <v>214</v>
      </c>
      <c r="Y6" s="17">
        <v>225000</v>
      </c>
      <c r="Z6" s="14" t="s">
        <v>224</v>
      </c>
      <c r="AA6" s="14" t="s">
        <v>217</v>
      </c>
      <c r="AB6" s="14" t="s">
        <v>2</v>
      </c>
      <c r="AC6" s="14" t="s">
        <v>218</v>
      </c>
    </row>
    <row r="7" spans="1:29" s="18" customFormat="1" ht="47.25" x14ac:dyDescent="0.25">
      <c r="A7" s="12" t="s">
        <v>1</v>
      </c>
      <c r="B7" s="13" t="s">
        <v>225</v>
      </c>
      <c r="C7" s="13" t="s">
        <v>226</v>
      </c>
      <c r="D7" s="13" t="s">
        <v>3</v>
      </c>
      <c r="E7" s="14" t="s">
        <v>2</v>
      </c>
      <c r="F7" s="15">
        <v>44074</v>
      </c>
      <c r="G7" s="15">
        <v>44085</v>
      </c>
      <c r="H7" s="16">
        <v>40000</v>
      </c>
      <c r="I7" s="16">
        <v>2800</v>
      </c>
      <c r="J7" s="16">
        <v>40000</v>
      </c>
      <c r="K7" s="14" t="s">
        <v>227</v>
      </c>
      <c r="L7" s="14">
        <v>3</v>
      </c>
      <c r="M7" s="13" t="s">
        <v>213</v>
      </c>
      <c r="N7" s="15">
        <v>44181</v>
      </c>
      <c r="O7" s="26" t="s">
        <v>214</v>
      </c>
      <c r="P7" s="26" t="s">
        <v>214</v>
      </c>
      <c r="Q7" s="14" t="s">
        <v>6</v>
      </c>
      <c r="R7" s="14" t="s">
        <v>5</v>
      </c>
      <c r="S7" s="17">
        <v>32000</v>
      </c>
      <c r="T7" s="20">
        <v>2240</v>
      </c>
      <c r="U7" s="17">
        <v>34240</v>
      </c>
      <c r="V7" s="14" t="s">
        <v>2</v>
      </c>
      <c r="W7" s="26" t="s">
        <v>214</v>
      </c>
      <c r="X7" s="26" t="s">
        <v>214</v>
      </c>
      <c r="Y7" s="17">
        <v>1600</v>
      </c>
      <c r="Z7" s="14" t="s">
        <v>220</v>
      </c>
      <c r="AA7" s="14" t="s">
        <v>217</v>
      </c>
      <c r="AB7" s="14" t="s">
        <v>2</v>
      </c>
      <c r="AC7" s="14" t="s">
        <v>218</v>
      </c>
    </row>
    <row r="8" spans="1:29" s="18" customFormat="1" ht="110.25" x14ac:dyDescent="0.25">
      <c r="A8" s="12" t="s">
        <v>7</v>
      </c>
      <c r="B8" s="13" t="s">
        <v>228</v>
      </c>
      <c r="C8" s="13" t="s">
        <v>229</v>
      </c>
      <c r="D8" s="13" t="s">
        <v>3</v>
      </c>
      <c r="E8" s="14" t="s">
        <v>2</v>
      </c>
      <c r="F8" s="15">
        <v>44103</v>
      </c>
      <c r="G8" s="15">
        <v>44104</v>
      </c>
      <c r="H8" s="16">
        <v>22000</v>
      </c>
      <c r="I8" s="16">
        <v>1540</v>
      </c>
      <c r="J8" s="16">
        <v>22000</v>
      </c>
      <c r="K8" s="14" t="s">
        <v>230</v>
      </c>
      <c r="L8" s="14">
        <v>4</v>
      </c>
      <c r="M8" s="13" t="s">
        <v>213</v>
      </c>
      <c r="N8" s="15">
        <v>44187</v>
      </c>
      <c r="O8" s="26" t="s">
        <v>214</v>
      </c>
      <c r="P8" s="26" t="s">
        <v>214</v>
      </c>
      <c r="Q8" s="14" t="s">
        <v>9</v>
      </c>
      <c r="R8" s="14" t="s">
        <v>8</v>
      </c>
      <c r="S8" s="17">
        <v>16915</v>
      </c>
      <c r="T8" s="20">
        <v>1184.05</v>
      </c>
      <c r="U8" s="17">
        <v>18099.05</v>
      </c>
      <c r="V8" s="14" t="s">
        <v>2</v>
      </c>
      <c r="W8" s="26" t="s">
        <v>214</v>
      </c>
      <c r="X8" s="26" t="s">
        <v>214</v>
      </c>
      <c r="Y8" s="17">
        <v>845.75</v>
      </c>
      <c r="Z8" s="14" t="s">
        <v>224</v>
      </c>
      <c r="AA8" s="14" t="s">
        <v>217</v>
      </c>
      <c r="AB8" s="14" t="s">
        <v>2</v>
      </c>
      <c r="AC8" s="14" t="s">
        <v>218</v>
      </c>
    </row>
    <row r="9" spans="1:29" s="18" customFormat="1" ht="78.75" x14ac:dyDescent="0.25">
      <c r="A9" s="12" t="s">
        <v>31</v>
      </c>
      <c r="B9" s="13" t="s">
        <v>231</v>
      </c>
      <c r="C9" s="13" t="s">
        <v>232</v>
      </c>
      <c r="D9" s="13" t="s">
        <v>11</v>
      </c>
      <c r="E9" s="14" t="s">
        <v>4</v>
      </c>
      <c r="F9" s="15">
        <v>44104</v>
      </c>
      <c r="G9" s="15">
        <v>44104</v>
      </c>
      <c r="H9" s="16">
        <v>155000</v>
      </c>
      <c r="I9" s="16">
        <v>10850</v>
      </c>
      <c r="J9" s="16">
        <v>155000</v>
      </c>
      <c r="K9" s="14" t="s">
        <v>212</v>
      </c>
      <c r="L9" s="14">
        <v>2</v>
      </c>
      <c r="M9" s="13" t="s">
        <v>213</v>
      </c>
      <c r="N9" s="15">
        <v>44221</v>
      </c>
      <c r="O9" s="26" t="s">
        <v>214</v>
      </c>
      <c r="P9" s="26" t="s">
        <v>214</v>
      </c>
      <c r="Q9" s="14" t="s">
        <v>33</v>
      </c>
      <c r="R9" s="14" t="s">
        <v>32</v>
      </c>
      <c r="S9" s="17">
        <v>155000</v>
      </c>
      <c r="T9" s="20">
        <v>10850</v>
      </c>
      <c r="U9" s="17">
        <f>SUM(S9:T9)</f>
        <v>165850</v>
      </c>
      <c r="V9" s="14" t="s">
        <v>2</v>
      </c>
      <c r="W9" s="26" t="s">
        <v>214</v>
      </c>
      <c r="X9" s="26" t="s">
        <v>214</v>
      </c>
      <c r="Y9" s="17">
        <v>7750</v>
      </c>
      <c r="Z9" s="14" t="s">
        <v>224</v>
      </c>
      <c r="AA9" s="14" t="s">
        <v>217</v>
      </c>
      <c r="AB9" s="14" t="s">
        <v>2</v>
      </c>
      <c r="AC9" s="14" t="s">
        <v>218</v>
      </c>
    </row>
    <row r="10" spans="1:29" s="18" customFormat="1" ht="181.5" customHeight="1" x14ac:dyDescent="0.25">
      <c r="A10" s="12" t="s">
        <v>233</v>
      </c>
      <c r="B10" s="13" t="s">
        <v>234</v>
      </c>
      <c r="C10" s="13" t="s">
        <v>232</v>
      </c>
      <c r="D10" s="13" t="s">
        <v>11</v>
      </c>
      <c r="E10" s="14" t="s">
        <v>4</v>
      </c>
      <c r="F10" s="15">
        <v>44104</v>
      </c>
      <c r="G10" s="15">
        <v>44104</v>
      </c>
      <c r="H10" s="16">
        <v>55000</v>
      </c>
      <c r="I10" s="16">
        <v>3850</v>
      </c>
      <c r="J10" s="16">
        <v>55000</v>
      </c>
      <c r="K10" s="14" t="s">
        <v>212</v>
      </c>
      <c r="L10" s="14">
        <v>0</v>
      </c>
      <c r="M10" s="13" t="s">
        <v>235</v>
      </c>
      <c r="N10" s="26" t="s">
        <v>214</v>
      </c>
      <c r="O10" s="19">
        <v>44221</v>
      </c>
      <c r="P10" s="26" t="s">
        <v>214</v>
      </c>
      <c r="Q10" s="26" t="s">
        <v>214</v>
      </c>
      <c r="R10" s="26" t="s">
        <v>214</v>
      </c>
      <c r="S10" s="26" t="s">
        <v>214</v>
      </c>
      <c r="T10" s="31" t="s">
        <v>214</v>
      </c>
      <c r="U10" s="26" t="s">
        <v>214</v>
      </c>
      <c r="V10" s="26" t="s">
        <v>214</v>
      </c>
      <c r="W10" s="26" t="s">
        <v>214</v>
      </c>
      <c r="X10" s="26" t="s">
        <v>214</v>
      </c>
      <c r="Y10" s="26" t="s">
        <v>214</v>
      </c>
      <c r="Z10" s="26" t="s">
        <v>214</v>
      </c>
      <c r="AA10" s="14" t="s">
        <v>217</v>
      </c>
      <c r="AB10" s="26" t="s">
        <v>214</v>
      </c>
      <c r="AC10" s="26" t="s">
        <v>214</v>
      </c>
    </row>
    <row r="11" spans="1:29" s="18" customFormat="1" ht="63" x14ac:dyDescent="0.25">
      <c r="A11" s="12" t="s">
        <v>10</v>
      </c>
      <c r="B11" s="13" t="s">
        <v>236</v>
      </c>
      <c r="C11" s="13" t="s">
        <v>237</v>
      </c>
      <c r="D11" s="13" t="s">
        <v>11</v>
      </c>
      <c r="E11" s="14" t="s">
        <v>2</v>
      </c>
      <c r="F11" s="15">
        <v>44138</v>
      </c>
      <c r="G11" s="15">
        <v>44147</v>
      </c>
      <c r="H11" s="16">
        <v>192000</v>
      </c>
      <c r="I11" s="16">
        <v>13440</v>
      </c>
      <c r="J11" s="16">
        <v>192000</v>
      </c>
      <c r="K11" s="14" t="s">
        <v>238</v>
      </c>
      <c r="L11" s="14">
        <v>1</v>
      </c>
      <c r="M11" s="13" t="s">
        <v>213</v>
      </c>
      <c r="N11" s="15">
        <v>44208</v>
      </c>
      <c r="O11" s="26" t="s">
        <v>214</v>
      </c>
      <c r="P11" s="26" t="s">
        <v>214</v>
      </c>
      <c r="Q11" s="14" t="s">
        <v>13</v>
      </c>
      <c r="R11" s="14" t="s">
        <v>12</v>
      </c>
      <c r="S11" s="17">
        <v>186502</v>
      </c>
      <c r="T11" s="20">
        <v>13055.14</v>
      </c>
      <c r="U11" s="17">
        <v>199557.14</v>
      </c>
      <c r="V11" s="14" t="s">
        <v>2</v>
      </c>
      <c r="W11" s="26" t="s">
        <v>214</v>
      </c>
      <c r="X11" s="26" t="s">
        <v>214</v>
      </c>
      <c r="Y11" s="17">
        <v>9325.1</v>
      </c>
      <c r="Z11" s="14" t="s">
        <v>220</v>
      </c>
      <c r="AA11" s="14" t="s">
        <v>217</v>
      </c>
      <c r="AB11" s="14" t="s">
        <v>2</v>
      </c>
      <c r="AC11" s="14" t="s">
        <v>218</v>
      </c>
    </row>
    <row r="12" spans="1:29" s="18" customFormat="1" ht="94.5" x14ac:dyDescent="0.25">
      <c r="A12" s="12" t="s">
        <v>17</v>
      </c>
      <c r="B12" s="13" t="s">
        <v>18</v>
      </c>
      <c r="C12" s="13" t="s">
        <v>239</v>
      </c>
      <c r="D12" s="13" t="s">
        <v>19</v>
      </c>
      <c r="E12" s="14" t="s">
        <v>2</v>
      </c>
      <c r="F12" s="15">
        <v>44215</v>
      </c>
      <c r="G12" s="15">
        <v>44215</v>
      </c>
      <c r="H12" s="16">
        <v>50000</v>
      </c>
      <c r="I12" s="16">
        <v>3500</v>
      </c>
      <c r="J12" s="16">
        <v>50000</v>
      </c>
      <c r="K12" s="14" t="s">
        <v>240</v>
      </c>
      <c r="L12" s="14">
        <v>1</v>
      </c>
      <c r="M12" s="13" t="s">
        <v>213</v>
      </c>
      <c r="N12" s="15">
        <v>44232</v>
      </c>
      <c r="O12" s="26" t="s">
        <v>214</v>
      </c>
      <c r="P12" s="26" t="s">
        <v>214</v>
      </c>
      <c r="Q12" s="14" t="s">
        <v>21</v>
      </c>
      <c r="R12" s="14" t="s">
        <v>20</v>
      </c>
      <c r="S12" s="17">
        <v>50000</v>
      </c>
      <c r="T12" s="20">
        <v>3500</v>
      </c>
      <c r="U12" s="17">
        <f>SUM(S12:T12)</f>
        <v>53500</v>
      </c>
      <c r="V12" s="14" t="s">
        <v>2</v>
      </c>
      <c r="W12" s="26" t="s">
        <v>214</v>
      </c>
      <c r="X12" s="26" t="s">
        <v>214</v>
      </c>
      <c r="Y12" s="17">
        <v>2500</v>
      </c>
      <c r="Z12" s="14" t="s">
        <v>224</v>
      </c>
      <c r="AA12" s="14" t="s">
        <v>217</v>
      </c>
      <c r="AB12" s="24" t="s">
        <v>241</v>
      </c>
      <c r="AC12" s="14" t="s">
        <v>218</v>
      </c>
    </row>
    <row r="13" spans="1:29" s="18" customFormat="1" ht="126" x14ac:dyDescent="0.25">
      <c r="A13" s="12" t="s">
        <v>46</v>
      </c>
      <c r="B13" s="13" t="s">
        <v>242</v>
      </c>
      <c r="C13" s="13" t="s">
        <v>243</v>
      </c>
      <c r="D13" s="13" t="s">
        <v>11</v>
      </c>
      <c r="E13" s="14" t="s">
        <v>2</v>
      </c>
      <c r="F13" s="15">
        <v>44250</v>
      </c>
      <c r="G13" s="15">
        <v>44253</v>
      </c>
      <c r="H13" s="16">
        <v>155000</v>
      </c>
      <c r="I13" s="16">
        <v>10850</v>
      </c>
      <c r="J13" s="16">
        <v>155000</v>
      </c>
      <c r="K13" s="14" t="s">
        <v>244</v>
      </c>
      <c r="L13" s="14">
        <v>3</v>
      </c>
      <c r="M13" s="13" t="s">
        <v>213</v>
      </c>
      <c r="N13" s="15">
        <v>44327</v>
      </c>
      <c r="O13" s="26" t="s">
        <v>214</v>
      </c>
      <c r="P13" s="26" t="s">
        <v>214</v>
      </c>
      <c r="Q13" s="14" t="s">
        <v>48</v>
      </c>
      <c r="R13" s="14" t="s">
        <v>47</v>
      </c>
      <c r="S13" s="17">
        <v>153450</v>
      </c>
      <c r="T13" s="20">
        <v>10741.5</v>
      </c>
      <c r="U13" s="17">
        <f>SUM(S13:T13)</f>
        <v>164191.5</v>
      </c>
      <c r="V13" s="14" t="s">
        <v>2</v>
      </c>
      <c r="W13" s="26" t="s">
        <v>214</v>
      </c>
      <c r="X13" s="26" t="s">
        <v>214</v>
      </c>
      <c r="Y13" s="17">
        <v>7672.5</v>
      </c>
      <c r="Z13" s="14" t="s">
        <v>220</v>
      </c>
      <c r="AA13" s="14" t="s">
        <v>217</v>
      </c>
      <c r="AB13" s="14" t="s">
        <v>2</v>
      </c>
      <c r="AC13" s="14" t="s">
        <v>218</v>
      </c>
    </row>
    <row r="14" spans="1:29" s="18" customFormat="1" ht="47.25" x14ac:dyDescent="0.25">
      <c r="A14" s="27" t="s">
        <v>245</v>
      </c>
      <c r="B14" s="13" t="s">
        <v>35</v>
      </c>
      <c r="C14" s="13" t="s">
        <v>246</v>
      </c>
      <c r="D14" s="13" t="s">
        <v>19</v>
      </c>
      <c r="E14" s="14" t="s">
        <v>2</v>
      </c>
      <c r="F14" s="15">
        <v>44252</v>
      </c>
      <c r="G14" s="15">
        <v>44252</v>
      </c>
      <c r="H14" s="16">
        <v>250000</v>
      </c>
      <c r="I14" s="16">
        <v>17500</v>
      </c>
      <c r="J14" s="16">
        <v>250000</v>
      </c>
      <c r="K14" s="14" t="s">
        <v>247</v>
      </c>
      <c r="L14" s="14">
        <v>0</v>
      </c>
      <c r="M14" s="13" t="s">
        <v>235</v>
      </c>
      <c r="N14" s="26" t="s">
        <v>214</v>
      </c>
      <c r="O14" s="19">
        <v>44277</v>
      </c>
      <c r="P14" s="26" t="s">
        <v>214</v>
      </c>
      <c r="Q14" s="26" t="s">
        <v>214</v>
      </c>
      <c r="R14" s="26" t="s">
        <v>214</v>
      </c>
      <c r="S14" s="26" t="s">
        <v>214</v>
      </c>
      <c r="T14" s="31" t="s">
        <v>214</v>
      </c>
      <c r="U14" s="26" t="s">
        <v>214</v>
      </c>
      <c r="V14" s="26" t="s">
        <v>214</v>
      </c>
      <c r="W14" s="26" t="s">
        <v>214</v>
      </c>
      <c r="X14" s="26" t="s">
        <v>214</v>
      </c>
      <c r="Y14" s="26" t="s">
        <v>214</v>
      </c>
      <c r="Z14" s="26" t="s">
        <v>214</v>
      </c>
      <c r="AA14" s="14" t="s">
        <v>217</v>
      </c>
      <c r="AB14" s="26" t="s">
        <v>214</v>
      </c>
      <c r="AC14" s="26" t="s">
        <v>214</v>
      </c>
    </row>
    <row r="15" spans="1:29" s="18" customFormat="1" ht="63" x14ac:dyDescent="0.25">
      <c r="A15" s="12" t="s">
        <v>56</v>
      </c>
      <c r="B15" s="13" t="s">
        <v>248</v>
      </c>
      <c r="C15" s="13" t="s">
        <v>249</v>
      </c>
      <c r="D15" s="13" t="s">
        <v>57</v>
      </c>
      <c r="E15" s="14" t="s">
        <v>2</v>
      </c>
      <c r="F15" s="15">
        <v>44252</v>
      </c>
      <c r="G15" s="15">
        <v>44253</v>
      </c>
      <c r="H15" s="16">
        <f>SUM(I15:J15)</f>
        <v>121000</v>
      </c>
      <c r="I15" s="21" t="s">
        <v>28</v>
      </c>
      <c r="J15" s="16">
        <v>121000</v>
      </c>
      <c r="K15" s="14" t="s">
        <v>240</v>
      </c>
      <c r="L15" s="14">
        <v>1</v>
      </c>
      <c r="M15" s="13" t="s">
        <v>213</v>
      </c>
      <c r="N15" s="15">
        <v>44309</v>
      </c>
      <c r="O15" s="26" t="s">
        <v>214</v>
      </c>
      <c r="P15" s="26" t="s">
        <v>214</v>
      </c>
      <c r="Q15" s="14" t="s">
        <v>59</v>
      </c>
      <c r="R15" s="14" t="s">
        <v>58</v>
      </c>
      <c r="S15" s="17">
        <v>121000</v>
      </c>
      <c r="T15" s="31" t="s">
        <v>214</v>
      </c>
      <c r="U15" s="17">
        <f>SUM(S15:T15)</f>
        <v>121000</v>
      </c>
      <c r="V15" s="21" t="s">
        <v>2</v>
      </c>
      <c r="W15" s="26" t="s">
        <v>214</v>
      </c>
      <c r="X15" s="26" t="s">
        <v>214</v>
      </c>
      <c r="Y15" s="17">
        <v>6050</v>
      </c>
      <c r="Z15" s="14" t="s">
        <v>224</v>
      </c>
      <c r="AA15" s="14" t="s">
        <v>217</v>
      </c>
      <c r="AB15" s="14" t="s">
        <v>2</v>
      </c>
      <c r="AC15" s="14" t="s">
        <v>218</v>
      </c>
    </row>
    <row r="16" spans="1:29" s="18" customFormat="1" ht="63" x14ac:dyDescent="0.25">
      <c r="A16" s="27" t="s">
        <v>250</v>
      </c>
      <c r="B16" s="13" t="s">
        <v>251</v>
      </c>
      <c r="C16" s="13" t="s">
        <v>252</v>
      </c>
      <c r="D16" s="13" t="s">
        <v>11</v>
      </c>
      <c r="E16" s="14" t="s">
        <v>2</v>
      </c>
      <c r="F16" s="15">
        <v>44260</v>
      </c>
      <c r="G16" s="15">
        <v>44265</v>
      </c>
      <c r="H16" s="16">
        <v>122000</v>
      </c>
      <c r="I16" s="16">
        <v>8540</v>
      </c>
      <c r="J16" s="16">
        <v>122000</v>
      </c>
      <c r="K16" s="14" t="s">
        <v>238</v>
      </c>
      <c r="L16" s="14">
        <v>2</v>
      </c>
      <c r="M16" s="13" t="s">
        <v>235</v>
      </c>
      <c r="N16" s="26" t="s">
        <v>214</v>
      </c>
      <c r="O16" s="19">
        <v>44383</v>
      </c>
      <c r="P16" s="26" t="s">
        <v>214</v>
      </c>
      <c r="Q16" s="26" t="s">
        <v>214</v>
      </c>
      <c r="R16" s="26" t="s">
        <v>214</v>
      </c>
      <c r="S16" s="26" t="s">
        <v>214</v>
      </c>
      <c r="T16" s="31" t="s">
        <v>214</v>
      </c>
      <c r="U16" s="26" t="s">
        <v>214</v>
      </c>
      <c r="V16" s="26" t="s">
        <v>214</v>
      </c>
      <c r="W16" s="26" t="s">
        <v>214</v>
      </c>
      <c r="X16" s="26" t="s">
        <v>214</v>
      </c>
      <c r="Y16" s="26" t="s">
        <v>214</v>
      </c>
      <c r="Z16" s="26" t="s">
        <v>214</v>
      </c>
      <c r="AA16" s="14" t="s">
        <v>217</v>
      </c>
      <c r="AB16" s="26" t="s">
        <v>214</v>
      </c>
      <c r="AC16" s="26" t="s">
        <v>214</v>
      </c>
    </row>
    <row r="17" spans="1:29" s="18" customFormat="1" ht="63" x14ac:dyDescent="0.25">
      <c r="A17" s="12" t="s">
        <v>38</v>
      </c>
      <c r="B17" s="13" t="s">
        <v>39</v>
      </c>
      <c r="C17" s="13" t="s">
        <v>246</v>
      </c>
      <c r="D17" s="13" t="s">
        <v>19</v>
      </c>
      <c r="E17" s="14" t="s">
        <v>2</v>
      </c>
      <c r="F17" s="15">
        <v>44279</v>
      </c>
      <c r="G17" s="15">
        <v>44280</v>
      </c>
      <c r="H17" s="16">
        <v>210000</v>
      </c>
      <c r="I17" s="16">
        <v>14700</v>
      </c>
      <c r="J17" s="16">
        <v>210000</v>
      </c>
      <c r="K17" s="14" t="s">
        <v>227</v>
      </c>
      <c r="L17" s="14">
        <v>1</v>
      </c>
      <c r="M17" s="13" t="s">
        <v>213</v>
      </c>
      <c r="N17" s="15">
        <v>44301</v>
      </c>
      <c r="O17" s="26" t="s">
        <v>214</v>
      </c>
      <c r="P17" s="26" t="s">
        <v>214</v>
      </c>
      <c r="Q17" s="14" t="s">
        <v>41</v>
      </c>
      <c r="R17" s="14" t="s">
        <v>40</v>
      </c>
      <c r="S17" s="17">
        <v>210000</v>
      </c>
      <c r="T17" s="31" t="s">
        <v>214</v>
      </c>
      <c r="U17" s="17">
        <f>SUM(S17:T17)</f>
        <v>210000</v>
      </c>
      <c r="V17" s="14" t="s">
        <v>2</v>
      </c>
      <c r="W17" s="26" t="s">
        <v>214</v>
      </c>
      <c r="X17" s="26" t="s">
        <v>214</v>
      </c>
      <c r="Y17" s="17">
        <v>7750</v>
      </c>
      <c r="Z17" s="14" t="s">
        <v>224</v>
      </c>
      <c r="AA17" s="14" t="s">
        <v>217</v>
      </c>
      <c r="AB17" s="14" t="s">
        <v>2</v>
      </c>
      <c r="AC17" s="14" t="s">
        <v>218</v>
      </c>
    </row>
    <row r="18" spans="1:29" s="18" customFormat="1" ht="63" x14ac:dyDescent="0.25">
      <c r="A18" s="12" t="s">
        <v>34</v>
      </c>
      <c r="B18" s="13" t="s">
        <v>35</v>
      </c>
      <c r="C18" s="13" t="s">
        <v>246</v>
      </c>
      <c r="D18" s="13" t="s">
        <v>19</v>
      </c>
      <c r="E18" s="14" t="s">
        <v>2</v>
      </c>
      <c r="F18" s="15">
        <v>44280</v>
      </c>
      <c r="G18" s="15">
        <v>44281</v>
      </c>
      <c r="H18" s="16">
        <v>250000</v>
      </c>
      <c r="I18" s="16">
        <v>17500</v>
      </c>
      <c r="J18" s="16">
        <v>250000</v>
      </c>
      <c r="K18" s="14" t="s">
        <v>253</v>
      </c>
      <c r="L18" s="14">
        <v>1</v>
      </c>
      <c r="M18" s="13" t="s">
        <v>213</v>
      </c>
      <c r="N18" s="15">
        <v>44314</v>
      </c>
      <c r="O18" s="26" t="s">
        <v>214</v>
      </c>
      <c r="P18" s="26" t="s">
        <v>214</v>
      </c>
      <c r="Q18" s="14" t="s">
        <v>37</v>
      </c>
      <c r="R18" s="14" t="s">
        <v>36</v>
      </c>
      <c r="S18" s="17">
        <v>250000</v>
      </c>
      <c r="T18" s="20">
        <v>17500</v>
      </c>
      <c r="U18" s="17">
        <f>SUM(S18:T18)</f>
        <v>267500</v>
      </c>
      <c r="V18" s="14" t="s">
        <v>2</v>
      </c>
      <c r="W18" s="26" t="s">
        <v>214</v>
      </c>
      <c r="X18" s="26" t="s">
        <v>214</v>
      </c>
      <c r="Y18" s="17">
        <v>12500</v>
      </c>
      <c r="Z18" s="14" t="s">
        <v>224</v>
      </c>
      <c r="AA18" s="14" t="s">
        <v>217</v>
      </c>
      <c r="AB18" s="14" t="s">
        <v>2</v>
      </c>
      <c r="AC18" s="14" t="s">
        <v>218</v>
      </c>
    </row>
    <row r="19" spans="1:29" s="18" customFormat="1" ht="63" x14ac:dyDescent="0.25">
      <c r="A19" s="12" t="s">
        <v>64</v>
      </c>
      <c r="B19" s="13" t="s">
        <v>254</v>
      </c>
      <c r="C19" s="13" t="s">
        <v>232</v>
      </c>
      <c r="D19" s="13" t="s">
        <v>11</v>
      </c>
      <c r="E19" s="14" t="s">
        <v>2</v>
      </c>
      <c r="F19" s="15">
        <v>44298</v>
      </c>
      <c r="G19" s="15">
        <v>44299</v>
      </c>
      <c r="H19" s="16">
        <v>74000</v>
      </c>
      <c r="I19" s="16">
        <v>5180</v>
      </c>
      <c r="J19" s="16">
        <v>74000</v>
      </c>
      <c r="K19" s="14" t="s">
        <v>238</v>
      </c>
      <c r="L19" s="14">
        <v>4</v>
      </c>
      <c r="M19" s="13" t="s">
        <v>213</v>
      </c>
      <c r="N19" s="15">
        <v>44370</v>
      </c>
      <c r="O19" s="26" t="s">
        <v>214</v>
      </c>
      <c r="P19" s="26" t="s">
        <v>214</v>
      </c>
      <c r="Q19" s="14" t="s">
        <v>66</v>
      </c>
      <c r="R19" s="14" t="s">
        <v>65</v>
      </c>
      <c r="S19" s="17">
        <v>73000</v>
      </c>
      <c r="T19" s="20">
        <v>5110</v>
      </c>
      <c r="U19" s="17">
        <f>SUM(S19:T19)</f>
        <v>78110</v>
      </c>
      <c r="V19" s="21" t="s">
        <v>2</v>
      </c>
      <c r="W19" s="26" t="s">
        <v>214</v>
      </c>
      <c r="X19" s="26" t="s">
        <v>214</v>
      </c>
      <c r="Y19" s="17">
        <v>3650</v>
      </c>
      <c r="Z19" s="14" t="s">
        <v>224</v>
      </c>
      <c r="AA19" s="14" t="s">
        <v>217</v>
      </c>
      <c r="AB19" s="14" t="s">
        <v>2</v>
      </c>
      <c r="AC19" s="14" t="s">
        <v>218</v>
      </c>
    </row>
    <row r="20" spans="1:29" s="18" customFormat="1" ht="63" x14ac:dyDescent="0.25">
      <c r="A20" s="12" t="s">
        <v>49</v>
      </c>
      <c r="B20" s="13" t="s">
        <v>255</v>
      </c>
      <c r="C20" s="13" t="s">
        <v>246</v>
      </c>
      <c r="D20" s="13" t="s">
        <v>19</v>
      </c>
      <c r="E20" s="14" t="s">
        <v>2</v>
      </c>
      <c r="F20" s="15">
        <v>44308</v>
      </c>
      <c r="G20" s="15">
        <v>44309</v>
      </c>
      <c r="H20" s="16">
        <v>60000</v>
      </c>
      <c r="I20" s="16">
        <v>4200</v>
      </c>
      <c r="J20" s="16">
        <v>60000</v>
      </c>
      <c r="K20" s="14" t="s">
        <v>256</v>
      </c>
      <c r="L20" s="14">
        <v>1</v>
      </c>
      <c r="M20" s="13" t="s">
        <v>213</v>
      </c>
      <c r="N20" s="15">
        <v>44350</v>
      </c>
      <c r="O20" s="26" t="s">
        <v>214</v>
      </c>
      <c r="P20" s="26" t="s">
        <v>214</v>
      </c>
      <c r="Q20" s="14" t="s">
        <v>51</v>
      </c>
      <c r="R20" s="14" t="s">
        <v>50</v>
      </c>
      <c r="S20" s="17">
        <v>60000</v>
      </c>
      <c r="T20" s="20">
        <v>4200</v>
      </c>
      <c r="U20" s="17">
        <f>SUM(S20:T20)</f>
        <v>64200</v>
      </c>
      <c r="V20" s="21" t="s">
        <v>2</v>
      </c>
      <c r="W20" s="26" t="s">
        <v>214</v>
      </c>
      <c r="X20" s="26" t="s">
        <v>214</v>
      </c>
      <c r="Y20" s="17">
        <v>3000</v>
      </c>
      <c r="Z20" s="14" t="s">
        <v>224</v>
      </c>
      <c r="AA20" s="14" t="s">
        <v>217</v>
      </c>
      <c r="AB20" s="14" t="s">
        <v>2</v>
      </c>
      <c r="AC20" s="14" t="s">
        <v>218</v>
      </c>
    </row>
    <row r="21" spans="1:29" s="18" customFormat="1" ht="31.5" x14ac:dyDescent="0.25">
      <c r="A21" s="27" t="s">
        <v>257</v>
      </c>
      <c r="B21" s="13" t="s">
        <v>258</v>
      </c>
      <c r="C21" s="13" t="s">
        <v>259</v>
      </c>
      <c r="D21" s="13" t="s">
        <v>3</v>
      </c>
      <c r="E21" s="14" t="s">
        <v>2</v>
      </c>
      <c r="F21" s="15">
        <v>44308</v>
      </c>
      <c r="G21" s="15">
        <v>44309</v>
      </c>
      <c r="H21" s="16">
        <v>74000</v>
      </c>
      <c r="I21" s="16">
        <v>5180</v>
      </c>
      <c r="J21" s="16">
        <v>74000</v>
      </c>
      <c r="K21" s="14" t="s">
        <v>238</v>
      </c>
      <c r="L21" s="14">
        <v>4</v>
      </c>
      <c r="M21" s="13" t="s">
        <v>260</v>
      </c>
      <c r="N21" s="26" t="s">
        <v>214</v>
      </c>
      <c r="O21" s="19">
        <v>44377</v>
      </c>
      <c r="P21" s="26" t="s">
        <v>214</v>
      </c>
      <c r="Q21" s="26" t="s">
        <v>214</v>
      </c>
      <c r="R21" s="26" t="s">
        <v>214</v>
      </c>
      <c r="S21" s="26" t="s">
        <v>214</v>
      </c>
      <c r="T21" s="26" t="s">
        <v>214</v>
      </c>
      <c r="U21" s="26" t="s">
        <v>214</v>
      </c>
      <c r="V21" s="26" t="s">
        <v>214</v>
      </c>
      <c r="W21" s="26" t="s">
        <v>214</v>
      </c>
      <c r="X21" s="26" t="s">
        <v>214</v>
      </c>
      <c r="Y21" s="26" t="s">
        <v>214</v>
      </c>
      <c r="Z21" s="26" t="s">
        <v>214</v>
      </c>
      <c r="AA21" s="14" t="s">
        <v>217</v>
      </c>
      <c r="AB21" s="26" t="s">
        <v>214</v>
      </c>
      <c r="AC21" s="26" t="s">
        <v>214</v>
      </c>
    </row>
    <row r="22" spans="1:29" s="18" customFormat="1" ht="63" x14ac:dyDescent="0.25">
      <c r="A22" s="12" t="s">
        <v>42</v>
      </c>
      <c r="B22" s="13" t="s">
        <v>43</v>
      </c>
      <c r="C22" s="13" t="s">
        <v>261</v>
      </c>
      <c r="D22" s="13" t="s">
        <v>61</v>
      </c>
      <c r="E22" s="14" t="s">
        <v>2</v>
      </c>
      <c r="F22" s="15">
        <v>44314</v>
      </c>
      <c r="G22" s="15">
        <v>44314</v>
      </c>
      <c r="H22" s="16">
        <v>59000</v>
      </c>
      <c r="I22" s="16">
        <v>4130</v>
      </c>
      <c r="J22" s="16">
        <v>59000</v>
      </c>
      <c r="K22" s="14" t="s">
        <v>247</v>
      </c>
      <c r="L22" s="14">
        <v>7</v>
      </c>
      <c r="M22" s="13" t="s">
        <v>213</v>
      </c>
      <c r="N22" s="15">
        <v>44350</v>
      </c>
      <c r="O22" s="26" t="s">
        <v>214</v>
      </c>
      <c r="P22" s="26" t="s">
        <v>214</v>
      </c>
      <c r="Q22" s="14" t="s">
        <v>45</v>
      </c>
      <c r="R22" s="14" t="s">
        <v>44</v>
      </c>
      <c r="S22" s="17">
        <f>53900</f>
        <v>53900</v>
      </c>
      <c r="T22" s="20">
        <f>S22*0.07</f>
        <v>3773.0000000000005</v>
      </c>
      <c r="U22" s="17">
        <f>SUM(S22:T22)</f>
        <v>57673</v>
      </c>
      <c r="V22" s="14" t="s">
        <v>2</v>
      </c>
      <c r="W22" s="26" t="s">
        <v>214</v>
      </c>
      <c r="X22" s="26" t="s">
        <v>214</v>
      </c>
      <c r="Y22" s="29" t="s">
        <v>2</v>
      </c>
      <c r="Z22" s="28" t="s">
        <v>2</v>
      </c>
      <c r="AA22" s="14" t="s">
        <v>217</v>
      </c>
      <c r="AB22" s="14" t="s">
        <v>2</v>
      </c>
      <c r="AC22" s="14" t="s">
        <v>218</v>
      </c>
    </row>
    <row r="23" spans="1:29" s="18" customFormat="1" ht="94.5" x14ac:dyDescent="0.25">
      <c r="A23" s="12" t="s">
        <v>60</v>
      </c>
      <c r="B23" s="13" t="s">
        <v>262</v>
      </c>
      <c r="C23" s="13" t="s">
        <v>263</v>
      </c>
      <c r="D23" s="13" t="s">
        <v>61</v>
      </c>
      <c r="E23" s="14" t="s">
        <v>2</v>
      </c>
      <c r="F23" s="15">
        <v>44314</v>
      </c>
      <c r="G23" s="15">
        <v>44315</v>
      </c>
      <c r="H23" s="16">
        <v>59500</v>
      </c>
      <c r="I23" s="16">
        <f>H23-J23</f>
        <v>0</v>
      </c>
      <c r="J23" s="16">
        <v>59500</v>
      </c>
      <c r="K23" s="14" t="s">
        <v>230</v>
      </c>
      <c r="L23" s="14">
        <v>10</v>
      </c>
      <c r="M23" s="13" t="s">
        <v>213</v>
      </c>
      <c r="N23" s="15">
        <v>44377</v>
      </c>
      <c r="O23" s="26" t="s">
        <v>214</v>
      </c>
      <c r="P23" s="26" t="s">
        <v>214</v>
      </c>
      <c r="Q23" s="14" t="s">
        <v>63</v>
      </c>
      <c r="R23" s="14" t="s">
        <v>62</v>
      </c>
      <c r="S23" s="17">
        <v>44200</v>
      </c>
      <c r="T23" s="20" t="s">
        <v>28</v>
      </c>
      <c r="U23" s="17">
        <f>SUM(S23:T23)</f>
        <v>44200</v>
      </c>
      <c r="V23" s="21" t="s">
        <v>2</v>
      </c>
      <c r="W23" s="26" t="s">
        <v>214</v>
      </c>
      <c r="X23" s="26" t="s">
        <v>214</v>
      </c>
      <c r="Y23" s="14" t="s">
        <v>2</v>
      </c>
      <c r="Z23" s="14" t="s">
        <v>2</v>
      </c>
      <c r="AA23" s="14" t="s">
        <v>217</v>
      </c>
      <c r="AB23" s="14" t="s">
        <v>2</v>
      </c>
      <c r="AC23" s="14" t="s">
        <v>218</v>
      </c>
    </row>
    <row r="24" spans="1:29" s="18" customFormat="1" ht="126" x14ac:dyDescent="0.25">
      <c r="A24" s="12" t="s">
        <v>67</v>
      </c>
      <c r="B24" s="13" t="s">
        <v>68</v>
      </c>
      <c r="C24" s="13" t="s">
        <v>264</v>
      </c>
      <c r="D24" s="13" t="s">
        <v>61</v>
      </c>
      <c r="E24" s="14" t="s">
        <v>2</v>
      </c>
      <c r="F24" s="15">
        <v>44315</v>
      </c>
      <c r="G24" s="15">
        <v>44316</v>
      </c>
      <c r="H24" s="16">
        <v>59500</v>
      </c>
      <c r="I24" s="16">
        <v>4165</v>
      </c>
      <c r="J24" s="16">
        <v>59500</v>
      </c>
      <c r="K24" s="14" t="s">
        <v>265</v>
      </c>
      <c r="L24" s="14">
        <v>5</v>
      </c>
      <c r="M24" s="13" t="s">
        <v>213</v>
      </c>
      <c r="N24" s="15">
        <v>44405</v>
      </c>
      <c r="O24" s="26" t="s">
        <v>214</v>
      </c>
      <c r="P24" s="26" t="s">
        <v>214</v>
      </c>
      <c r="Q24" s="15" t="s">
        <v>70</v>
      </c>
      <c r="R24" s="15" t="s">
        <v>69</v>
      </c>
      <c r="S24" s="17">
        <v>41055</v>
      </c>
      <c r="T24" s="20">
        <v>2873.8500000000004</v>
      </c>
      <c r="U24" s="17">
        <v>43928.85</v>
      </c>
      <c r="V24" s="21" t="s">
        <v>2</v>
      </c>
      <c r="W24" s="26" t="s">
        <v>214</v>
      </c>
      <c r="X24" s="26" t="s">
        <v>214</v>
      </c>
      <c r="Y24" s="25" t="s">
        <v>2</v>
      </c>
      <c r="Z24" s="14" t="s">
        <v>2</v>
      </c>
      <c r="AA24" s="14" t="s">
        <v>217</v>
      </c>
      <c r="AB24" s="14" t="s">
        <v>2</v>
      </c>
      <c r="AC24" s="14" t="s">
        <v>218</v>
      </c>
    </row>
    <row r="25" spans="1:29" s="18" customFormat="1" ht="110.25" x14ac:dyDescent="0.25">
      <c r="A25" s="12" t="s">
        <v>71</v>
      </c>
      <c r="B25" s="13" t="s">
        <v>72</v>
      </c>
      <c r="C25" s="13" t="s">
        <v>266</v>
      </c>
      <c r="D25" s="13" t="s">
        <v>23</v>
      </c>
      <c r="E25" s="14" t="s">
        <v>2</v>
      </c>
      <c r="F25" s="15">
        <v>44322</v>
      </c>
      <c r="G25" s="15">
        <v>44325</v>
      </c>
      <c r="H25" s="16">
        <v>2060000</v>
      </c>
      <c r="I25" s="16">
        <v>144200</v>
      </c>
      <c r="J25" s="16">
        <v>2060000</v>
      </c>
      <c r="K25" s="14" t="s">
        <v>212</v>
      </c>
      <c r="L25" s="14">
        <v>1</v>
      </c>
      <c r="M25" s="13" t="s">
        <v>213</v>
      </c>
      <c r="N25" s="15">
        <v>44405</v>
      </c>
      <c r="O25" s="26" t="s">
        <v>214</v>
      </c>
      <c r="P25" s="26" t="s">
        <v>214</v>
      </c>
      <c r="Q25" s="15" t="s">
        <v>74</v>
      </c>
      <c r="R25" s="15" t="s">
        <v>73</v>
      </c>
      <c r="S25" s="17">
        <f>379040</f>
        <v>379040</v>
      </c>
      <c r="T25" s="20">
        <v>26532.799999999999</v>
      </c>
      <c r="U25" s="17">
        <v>405572.8</v>
      </c>
      <c r="V25" s="21" t="s">
        <v>4</v>
      </c>
      <c r="W25" s="25" t="s">
        <v>267</v>
      </c>
      <c r="X25" s="14" t="s">
        <v>268</v>
      </c>
      <c r="Y25" s="17">
        <v>18952</v>
      </c>
      <c r="Z25" s="14" t="s">
        <v>224</v>
      </c>
      <c r="AA25" s="14" t="s">
        <v>217</v>
      </c>
      <c r="AB25" s="14" t="s">
        <v>2</v>
      </c>
      <c r="AC25" s="14" t="s">
        <v>218</v>
      </c>
    </row>
    <row r="26" spans="1:29" s="18" customFormat="1" ht="94.5" x14ac:dyDescent="0.25">
      <c r="A26" s="12" t="s">
        <v>52</v>
      </c>
      <c r="B26" s="13" t="s">
        <v>269</v>
      </c>
      <c r="C26" s="13" t="s">
        <v>270</v>
      </c>
      <c r="D26" s="13" t="s">
        <v>53</v>
      </c>
      <c r="E26" s="14" t="s">
        <v>2</v>
      </c>
      <c r="F26" s="15">
        <v>44351</v>
      </c>
      <c r="G26" s="26" t="s">
        <v>214</v>
      </c>
      <c r="H26" s="16">
        <f>SUM(I26:J26)</f>
        <v>40668</v>
      </c>
      <c r="I26" s="26" t="s">
        <v>214</v>
      </c>
      <c r="J26" s="16">
        <v>40668</v>
      </c>
      <c r="K26" s="14" t="s">
        <v>238</v>
      </c>
      <c r="L26" s="14">
        <v>1</v>
      </c>
      <c r="M26" s="13" t="s">
        <v>213</v>
      </c>
      <c r="N26" s="15">
        <v>44356</v>
      </c>
      <c r="O26" s="26" t="s">
        <v>214</v>
      </c>
      <c r="P26" s="26" t="s">
        <v>214</v>
      </c>
      <c r="Q26" s="14" t="s">
        <v>55</v>
      </c>
      <c r="R26" s="14" t="s">
        <v>54</v>
      </c>
      <c r="S26" s="17">
        <v>40668</v>
      </c>
      <c r="T26" s="26" t="s">
        <v>214</v>
      </c>
      <c r="U26" s="17">
        <f>SUM(S26:T26)</f>
        <v>40668</v>
      </c>
      <c r="V26" s="21" t="s">
        <v>27</v>
      </c>
      <c r="W26" s="21" t="s">
        <v>271</v>
      </c>
      <c r="X26" s="14" t="s">
        <v>272</v>
      </c>
      <c r="Y26" s="14" t="s">
        <v>2</v>
      </c>
      <c r="Z26" s="14" t="s">
        <v>2</v>
      </c>
      <c r="AA26" s="14" t="s">
        <v>217</v>
      </c>
      <c r="AB26" s="14" t="s">
        <v>2</v>
      </c>
      <c r="AC26" s="14" t="s">
        <v>218</v>
      </c>
    </row>
    <row r="27" spans="1:29" s="18" customFormat="1" ht="94.5" x14ac:dyDescent="0.25">
      <c r="A27" s="13" t="s">
        <v>273</v>
      </c>
      <c r="B27" s="13" t="s">
        <v>99</v>
      </c>
      <c r="C27" s="13" t="s">
        <v>274</v>
      </c>
      <c r="D27" s="13" t="s">
        <v>11</v>
      </c>
      <c r="E27" s="14" t="s">
        <v>4</v>
      </c>
      <c r="F27" s="15">
        <v>44363</v>
      </c>
      <c r="G27" s="15">
        <v>44365</v>
      </c>
      <c r="H27" s="16">
        <v>114900</v>
      </c>
      <c r="I27" s="16">
        <v>8043</v>
      </c>
      <c r="J27" s="16">
        <v>114900</v>
      </c>
      <c r="K27" s="14" t="s">
        <v>275</v>
      </c>
      <c r="L27" s="14">
        <v>3</v>
      </c>
      <c r="M27" s="13" t="s">
        <v>213</v>
      </c>
      <c r="N27" s="15">
        <v>44440</v>
      </c>
      <c r="O27" s="26" t="s">
        <v>214</v>
      </c>
      <c r="P27" s="26" t="s">
        <v>214</v>
      </c>
      <c r="Q27" s="15" t="s">
        <v>101</v>
      </c>
      <c r="R27" s="15" t="s">
        <v>100</v>
      </c>
      <c r="S27" s="17">
        <v>106470</v>
      </c>
      <c r="T27" s="20">
        <v>7452.9</v>
      </c>
      <c r="U27" s="17">
        <v>113922.9</v>
      </c>
      <c r="V27" s="21" t="s">
        <v>2</v>
      </c>
      <c r="W27" s="26" t="s">
        <v>214</v>
      </c>
      <c r="X27" s="26" t="s">
        <v>214</v>
      </c>
      <c r="Y27" s="17">
        <v>5323.5</v>
      </c>
      <c r="Z27" s="14" t="s">
        <v>224</v>
      </c>
      <c r="AA27" s="14" t="s">
        <v>217</v>
      </c>
      <c r="AB27" s="14" t="s">
        <v>2</v>
      </c>
      <c r="AC27" s="14" t="s">
        <v>218</v>
      </c>
    </row>
    <row r="28" spans="1:29" s="18" customFormat="1" ht="63" x14ac:dyDescent="0.25">
      <c r="A28" s="13" t="s">
        <v>276</v>
      </c>
      <c r="B28" s="13" t="s">
        <v>102</v>
      </c>
      <c r="C28" s="13" t="s">
        <v>277</v>
      </c>
      <c r="D28" s="13" t="s">
        <v>11</v>
      </c>
      <c r="E28" s="14" t="s">
        <v>4</v>
      </c>
      <c r="F28" s="15">
        <v>44363</v>
      </c>
      <c r="G28" s="15">
        <v>44365</v>
      </c>
      <c r="H28" s="16">
        <v>31000</v>
      </c>
      <c r="I28" s="16">
        <v>2170</v>
      </c>
      <c r="J28" s="16">
        <v>31000</v>
      </c>
      <c r="K28" s="14" t="s">
        <v>275</v>
      </c>
      <c r="L28" s="14">
        <v>3</v>
      </c>
      <c r="M28" s="13" t="s">
        <v>213</v>
      </c>
      <c r="N28" s="15">
        <v>44453</v>
      </c>
      <c r="O28" s="26" t="s">
        <v>214</v>
      </c>
      <c r="P28" s="26" t="s">
        <v>214</v>
      </c>
      <c r="Q28" s="15" t="s">
        <v>104</v>
      </c>
      <c r="R28" s="15" t="s">
        <v>103</v>
      </c>
      <c r="S28" s="17">
        <v>24800</v>
      </c>
      <c r="T28" s="20">
        <v>1736</v>
      </c>
      <c r="U28" s="17">
        <v>26536</v>
      </c>
      <c r="V28" s="21" t="s">
        <v>2</v>
      </c>
      <c r="W28" s="26" t="s">
        <v>214</v>
      </c>
      <c r="X28" s="26" t="s">
        <v>214</v>
      </c>
      <c r="Y28" s="17">
        <v>1240</v>
      </c>
      <c r="Z28" s="14" t="s">
        <v>224</v>
      </c>
      <c r="AA28" s="14" t="s">
        <v>217</v>
      </c>
      <c r="AB28" s="14" t="s">
        <v>2</v>
      </c>
      <c r="AC28" s="14" t="s">
        <v>218</v>
      </c>
    </row>
    <row r="29" spans="1:29" s="18" customFormat="1" ht="47.25" x14ac:dyDescent="0.25">
      <c r="A29" s="27" t="s">
        <v>105</v>
      </c>
      <c r="B29" s="13" t="s">
        <v>278</v>
      </c>
      <c r="C29" s="13" t="s">
        <v>279</v>
      </c>
      <c r="D29" s="13" t="s">
        <v>19</v>
      </c>
      <c r="E29" s="14" t="s">
        <v>2</v>
      </c>
      <c r="F29" s="15">
        <v>44385</v>
      </c>
      <c r="G29" s="15">
        <v>44389</v>
      </c>
      <c r="H29" s="16">
        <v>463003.51</v>
      </c>
      <c r="I29" s="16">
        <v>32410.25</v>
      </c>
      <c r="J29" s="16">
        <v>463003.51</v>
      </c>
      <c r="K29" s="14" t="s">
        <v>265</v>
      </c>
      <c r="L29" s="14">
        <v>1</v>
      </c>
      <c r="M29" s="13" t="s">
        <v>213</v>
      </c>
      <c r="N29" s="15">
        <v>44440</v>
      </c>
      <c r="O29" s="26" t="s">
        <v>214</v>
      </c>
      <c r="P29" s="26" t="s">
        <v>214</v>
      </c>
      <c r="Q29" s="15" t="s">
        <v>107</v>
      </c>
      <c r="R29" s="15" t="s">
        <v>106</v>
      </c>
      <c r="S29" s="17">
        <v>463003.51</v>
      </c>
      <c r="T29" s="20">
        <v>32410.25</v>
      </c>
      <c r="U29" s="17">
        <v>495413.76000000001</v>
      </c>
      <c r="V29" s="21" t="s">
        <v>2</v>
      </c>
      <c r="W29" s="26" t="s">
        <v>214</v>
      </c>
      <c r="X29" s="26" t="s">
        <v>214</v>
      </c>
      <c r="Y29" s="14" t="s">
        <v>2</v>
      </c>
      <c r="Z29" s="14" t="s">
        <v>2</v>
      </c>
      <c r="AA29" s="14" t="s">
        <v>217</v>
      </c>
      <c r="AB29" s="14" t="s">
        <v>2</v>
      </c>
      <c r="AC29" s="14" t="s">
        <v>218</v>
      </c>
    </row>
    <row r="30" spans="1:29" s="18" customFormat="1" ht="78.75" x14ac:dyDescent="0.25">
      <c r="A30" s="27" t="s">
        <v>119</v>
      </c>
      <c r="B30" s="13" t="s">
        <v>120</v>
      </c>
      <c r="C30" s="13" t="s">
        <v>280</v>
      </c>
      <c r="D30" s="13" t="s">
        <v>23</v>
      </c>
      <c r="E30" s="14" t="s">
        <v>2</v>
      </c>
      <c r="F30" s="15">
        <v>44386</v>
      </c>
      <c r="G30" s="15">
        <v>44391</v>
      </c>
      <c r="H30" s="16">
        <v>650000</v>
      </c>
      <c r="I30" s="16">
        <v>45500</v>
      </c>
      <c r="J30" s="16">
        <v>1300000</v>
      </c>
      <c r="K30" s="14" t="s">
        <v>212</v>
      </c>
      <c r="L30" s="14">
        <v>4</v>
      </c>
      <c r="M30" s="13" t="s">
        <v>213</v>
      </c>
      <c r="N30" s="19">
        <v>44495</v>
      </c>
      <c r="O30" s="26" t="s">
        <v>214</v>
      </c>
      <c r="P30" s="26" t="s">
        <v>214</v>
      </c>
      <c r="Q30" s="15" t="s">
        <v>122</v>
      </c>
      <c r="R30" s="15" t="s">
        <v>121</v>
      </c>
      <c r="S30" s="20">
        <v>650000</v>
      </c>
      <c r="T30" s="20">
        <v>45500</v>
      </c>
      <c r="U30" s="17">
        <f>SUM(S30:T30)</f>
        <v>695500</v>
      </c>
      <c r="V30" s="21" t="s">
        <v>4</v>
      </c>
      <c r="W30" s="25">
        <v>650000</v>
      </c>
      <c r="X30" s="14" t="s">
        <v>212</v>
      </c>
      <c r="Y30" s="17">
        <v>32500</v>
      </c>
      <c r="Z30" s="14" t="s">
        <v>281</v>
      </c>
      <c r="AA30" s="14" t="s">
        <v>217</v>
      </c>
      <c r="AB30" s="14" t="s">
        <v>2</v>
      </c>
      <c r="AC30" s="14" t="s">
        <v>218</v>
      </c>
    </row>
    <row r="31" spans="1:29" s="18" customFormat="1" ht="63" x14ac:dyDescent="0.25">
      <c r="A31" s="27" t="s">
        <v>95</v>
      </c>
      <c r="B31" s="13" t="s">
        <v>96</v>
      </c>
      <c r="C31" s="13" t="s">
        <v>282</v>
      </c>
      <c r="D31" s="13" t="s">
        <v>61</v>
      </c>
      <c r="E31" s="14" t="s">
        <v>2</v>
      </c>
      <c r="F31" s="15">
        <v>44392</v>
      </c>
      <c r="G31" s="15">
        <v>44392</v>
      </c>
      <c r="H31" s="16">
        <v>59800</v>
      </c>
      <c r="I31" s="16">
        <v>4186</v>
      </c>
      <c r="J31" s="16">
        <v>59800</v>
      </c>
      <c r="K31" s="14" t="s">
        <v>265</v>
      </c>
      <c r="L31" s="14">
        <v>3</v>
      </c>
      <c r="M31" s="13" t="s">
        <v>213</v>
      </c>
      <c r="N31" s="15">
        <v>44446</v>
      </c>
      <c r="O31" s="26" t="s">
        <v>214</v>
      </c>
      <c r="P31" s="26" t="s">
        <v>214</v>
      </c>
      <c r="Q31" s="15" t="s">
        <v>98</v>
      </c>
      <c r="R31" s="15" t="s">
        <v>97</v>
      </c>
      <c r="S31" s="17">
        <v>44000</v>
      </c>
      <c r="T31" s="20">
        <v>3080</v>
      </c>
      <c r="U31" s="17">
        <v>47080</v>
      </c>
      <c r="V31" s="21" t="s">
        <v>2</v>
      </c>
      <c r="W31" s="26" t="s">
        <v>214</v>
      </c>
      <c r="X31" s="26" t="s">
        <v>214</v>
      </c>
      <c r="Y31" s="14" t="s">
        <v>2</v>
      </c>
      <c r="Z31" s="14" t="s">
        <v>2</v>
      </c>
      <c r="AA31" s="14" t="s">
        <v>217</v>
      </c>
      <c r="AB31" s="14" t="s">
        <v>2</v>
      </c>
      <c r="AC31" s="14" t="s">
        <v>218</v>
      </c>
    </row>
    <row r="32" spans="1:29" s="18" customFormat="1" ht="94.5" x14ac:dyDescent="0.25">
      <c r="A32" s="27" t="s">
        <v>88</v>
      </c>
      <c r="B32" s="13" t="s">
        <v>89</v>
      </c>
      <c r="C32" s="13" t="s">
        <v>283</v>
      </c>
      <c r="D32" s="13" t="s">
        <v>85</v>
      </c>
      <c r="E32" s="14" t="s">
        <v>2</v>
      </c>
      <c r="F32" s="15">
        <v>44392</v>
      </c>
      <c r="G32" s="15">
        <v>44392</v>
      </c>
      <c r="H32" s="16">
        <v>45000</v>
      </c>
      <c r="I32" s="16">
        <v>3150</v>
      </c>
      <c r="J32" s="16">
        <v>45000</v>
      </c>
      <c r="K32" s="14" t="s">
        <v>284</v>
      </c>
      <c r="L32" s="14">
        <v>1</v>
      </c>
      <c r="M32" s="13" t="s">
        <v>213</v>
      </c>
      <c r="N32" s="15">
        <v>44460</v>
      </c>
      <c r="O32" s="26" t="s">
        <v>214</v>
      </c>
      <c r="P32" s="26" t="s">
        <v>214</v>
      </c>
      <c r="Q32" s="15" t="s">
        <v>91</v>
      </c>
      <c r="R32" s="15" t="s">
        <v>90</v>
      </c>
      <c r="S32" s="17">
        <v>45000</v>
      </c>
      <c r="T32" s="20" t="s">
        <v>28</v>
      </c>
      <c r="U32" s="17">
        <v>45000</v>
      </c>
      <c r="V32" s="21" t="s">
        <v>2</v>
      </c>
      <c r="W32" s="26" t="s">
        <v>214</v>
      </c>
      <c r="X32" s="26" t="s">
        <v>214</v>
      </c>
      <c r="Y32" s="14" t="s">
        <v>2</v>
      </c>
      <c r="Z32" s="14" t="s">
        <v>2</v>
      </c>
      <c r="AA32" s="14" t="s">
        <v>217</v>
      </c>
      <c r="AB32" s="14" t="s">
        <v>2</v>
      </c>
      <c r="AC32" s="14" t="s">
        <v>218</v>
      </c>
    </row>
    <row r="33" spans="1:29" s="18" customFormat="1" ht="47.25" x14ac:dyDescent="0.25">
      <c r="A33" s="27" t="s">
        <v>75</v>
      </c>
      <c r="B33" s="13" t="s">
        <v>76</v>
      </c>
      <c r="C33" s="13" t="s">
        <v>285</v>
      </c>
      <c r="D33" s="13" t="s">
        <v>19</v>
      </c>
      <c r="E33" s="14" t="s">
        <v>2</v>
      </c>
      <c r="F33" s="15">
        <v>44417</v>
      </c>
      <c r="G33" s="15">
        <v>44419</v>
      </c>
      <c r="H33" s="16">
        <v>50000</v>
      </c>
      <c r="I33" s="16">
        <v>3500</v>
      </c>
      <c r="J33" s="16">
        <v>50000</v>
      </c>
      <c r="K33" s="14" t="s">
        <v>286</v>
      </c>
      <c r="L33" s="14">
        <v>1</v>
      </c>
      <c r="M33" s="13" t="s">
        <v>213</v>
      </c>
      <c r="N33" s="15">
        <v>44441</v>
      </c>
      <c r="O33" s="26" t="s">
        <v>214</v>
      </c>
      <c r="P33" s="26" t="s">
        <v>214</v>
      </c>
      <c r="Q33" s="15" t="s">
        <v>78</v>
      </c>
      <c r="R33" s="15" t="s">
        <v>77</v>
      </c>
      <c r="S33" s="17">
        <v>50000</v>
      </c>
      <c r="T33" s="20">
        <v>3500</v>
      </c>
      <c r="U33" s="17">
        <v>53500</v>
      </c>
      <c r="V33" s="21" t="s">
        <v>2</v>
      </c>
      <c r="W33" s="26" t="s">
        <v>214</v>
      </c>
      <c r="X33" s="26" t="s">
        <v>214</v>
      </c>
      <c r="Y33" s="17">
        <v>2675</v>
      </c>
      <c r="Z33" s="14" t="s">
        <v>220</v>
      </c>
      <c r="AA33" s="14" t="s">
        <v>217</v>
      </c>
      <c r="AB33" s="14" t="s">
        <v>2</v>
      </c>
      <c r="AC33" s="14" t="s">
        <v>218</v>
      </c>
    </row>
    <row r="34" spans="1:29" s="18" customFormat="1" ht="94.5" x14ac:dyDescent="0.25">
      <c r="A34" s="27" t="s">
        <v>123</v>
      </c>
      <c r="B34" s="13" t="s">
        <v>124</v>
      </c>
      <c r="C34" s="13" t="s">
        <v>287</v>
      </c>
      <c r="D34" s="13" t="s">
        <v>288</v>
      </c>
      <c r="E34" s="14" t="s">
        <v>2</v>
      </c>
      <c r="F34" s="15">
        <v>44417</v>
      </c>
      <c r="G34" s="15">
        <v>44427</v>
      </c>
      <c r="H34" s="16">
        <v>142620</v>
      </c>
      <c r="I34" s="16">
        <v>9983.4</v>
      </c>
      <c r="J34" s="16">
        <v>213930</v>
      </c>
      <c r="K34" s="14" t="s">
        <v>238</v>
      </c>
      <c r="L34" s="14">
        <v>2</v>
      </c>
      <c r="M34" s="13" t="s">
        <v>213</v>
      </c>
      <c r="N34" s="19">
        <v>44495</v>
      </c>
      <c r="O34" s="26" t="s">
        <v>214</v>
      </c>
      <c r="P34" s="26" t="s">
        <v>214</v>
      </c>
      <c r="Q34" s="15" t="s">
        <v>126</v>
      </c>
      <c r="R34" s="15" t="s">
        <v>125</v>
      </c>
      <c r="S34" s="17">
        <v>124244.88</v>
      </c>
      <c r="T34" s="26" t="s">
        <v>214</v>
      </c>
      <c r="U34" s="17">
        <v>124244.88</v>
      </c>
      <c r="V34" s="21" t="s">
        <v>4</v>
      </c>
      <c r="W34" s="17">
        <v>62122.44</v>
      </c>
      <c r="X34" s="14" t="s">
        <v>212</v>
      </c>
      <c r="Y34" s="17">
        <v>6212.2440000000006</v>
      </c>
      <c r="Z34" s="14" t="s">
        <v>224</v>
      </c>
      <c r="AA34" s="14" t="s">
        <v>217</v>
      </c>
      <c r="AB34" s="14" t="s">
        <v>2</v>
      </c>
      <c r="AC34" s="14" t="s">
        <v>218</v>
      </c>
    </row>
    <row r="35" spans="1:29" s="18" customFormat="1" ht="47.25" x14ac:dyDescent="0.25">
      <c r="A35" s="27" t="s">
        <v>360</v>
      </c>
      <c r="B35" s="13" t="s">
        <v>361</v>
      </c>
      <c r="C35" s="13" t="s">
        <v>362</v>
      </c>
      <c r="D35" s="13" t="s">
        <v>23</v>
      </c>
      <c r="E35" s="14" t="s">
        <v>4</v>
      </c>
      <c r="F35" s="15">
        <v>44418</v>
      </c>
      <c r="G35" s="15">
        <v>44429</v>
      </c>
      <c r="H35" s="16">
        <v>220000</v>
      </c>
      <c r="I35" s="16">
        <v>15400</v>
      </c>
      <c r="J35" s="16">
        <v>440000</v>
      </c>
      <c r="K35" s="14" t="s">
        <v>212</v>
      </c>
      <c r="L35" s="14">
        <v>5</v>
      </c>
      <c r="M35" s="13" t="s">
        <v>213</v>
      </c>
      <c r="N35" s="15">
        <v>44649</v>
      </c>
      <c r="O35" s="26" t="s">
        <v>214</v>
      </c>
      <c r="P35" s="26" t="s">
        <v>214</v>
      </c>
      <c r="Q35" s="15" t="s">
        <v>380</v>
      </c>
      <c r="R35" s="15" t="s">
        <v>171</v>
      </c>
      <c r="S35" s="17">
        <v>220000</v>
      </c>
      <c r="T35" s="20">
        <v>15400.000000000002</v>
      </c>
      <c r="U35" s="17">
        <v>235400</v>
      </c>
      <c r="V35" s="21" t="s">
        <v>4</v>
      </c>
      <c r="W35" s="25">
        <v>220000</v>
      </c>
      <c r="X35" s="14" t="s">
        <v>212</v>
      </c>
      <c r="Y35" s="17">
        <f>W35*0.05</f>
        <v>11000</v>
      </c>
      <c r="Z35" s="14" t="s">
        <v>216</v>
      </c>
      <c r="AA35" s="14" t="s">
        <v>217</v>
      </c>
      <c r="AB35" s="14" t="s">
        <v>2</v>
      </c>
      <c r="AC35" s="14" t="s">
        <v>218</v>
      </c>
    </row>
    <row r="36" spans="1:29" s="18" customFormat="1" ht="47.25" x14ac:dyDescent="0.25">
      <c r="A36" s="27" t="s">
        <v>363</v>
      </c>
      <c r="B36" s="13" t="s">
        <v>361</v>
      </c>
      <c r="C36" s="13" t="s">
        <v>362</v>
      </c>
      <c r="D36" s="13" t="s">
        <v>23</v>
      </c>
      <c r="E36" s="14" t="s">
        <v>4</v>
      </c>
      <c r="F36" s="15">
        <v>44418</v>
      </c>
      <c r="G36" s="15">
        <v>44429</v>
      </c>
      <c r="H36" s="16">
        <v>200000</v>
      </c>
      <c r="I36" s="16">
        <v>14000</v>
      </c>
      <c r="J36" s="16">
        <v>400000</v>
      </c>
      <c r="K36" s="14" t="s">
        <v>212</v>
      </c>
      <c r="L36" s="14">
        <v>5</v>
      </c>
      <c r="M36" s="13" t="s">
        <v>213</v>
      </c>
      <c r="N36" s="15">
        <v>44649</v>
      </c>
      <c r="O36" s="26" t="s">
        <v>214</v>
      </c>
      <c r="P36" s="26" t="s">
        <v>214</v>
      </c>
      <c r="Q36" s="15" t="s">
        <v>380</v>
      </c>
      <c r="R36" s="15" t="s">
        <v>171</v>
      </c>
      <c r="S36" s="17">
        <v>200000</v>
      </c>
      <c r="T36" s="20">
        <v>14000.000000000002</v>
      </c>
      <c r="U36" s="17">
        <v>214000</v>
      </c>
      <c r="V36" s="21" t="s">
        <v>4</v>
      </c>
      <c r="W36" s="25">
        <v>200000</v>
      </c>
      <c r="X36" s="14" t="s">
        <v>212</v>
      </c>
      <c r="Y36" s="17">
        <f>W36*0.05</f>
        <v>10000</v>
      </c>
      <c r="Z36" s="14" t="s">
        <v>216</v>
      </c>
      <c r="AA36" s="14" t="s">
        <v>217</v>
      </c>
      <c r="AB36" s="14" t="s">
        <v>2</v>
      </c>
      <c r="AC36" s="14" t="s">
        <v>218</v>
      </c>
    </row>
    <row r="37" spans="1:29" s="18" customFormat="1" ht="63" x14ac:dyDescent="0.25">
      <c r="A37" s="27" t="s">
        <v>92</v>
      </c>
      <c r="B37" s="13" t="s">
        <v>289</v>
      </c>
      <c r="C37" s="13" t="s">
        <v>290</v>
      </c>
      <c r="D37" s="13" t="s">
        <v>61</v>
      </c>
      <c r="E37" s="14" t="s">
        <v>2</v>
      </c>
      <c r="F37" s="15">
        <v>44425</v>
      </c>
      <c r="G37" s="15">
        <v>44425</v>
      </c>
      <c r="H37" s="16">
        <v>59500</v>
      </c>
      <c r="I37" s="16">
        <v>4165</v>
      </c>
      <c r="J37" s="16">
        <v>59500</v>
      </c>
      <c r="K37" s="14" t="s">
        <v>212</v>
      </c>
      <c r="L37" s="14">
        <v>5</v>
      </c>
      <c r="M37" s="13" t="s">
        <v>213</v>
      </c>
      <c r="N37" s="15">
        <v>44453</v>
      </c>
      <c r="O37" s="26" t="s">
        <v>214</v>
      </c>
      <c r="P37" s="26" t="s">
        <v>214</v>
      </c>
      <c r="Q37" s="15" t="s">
        <v>94</v>
      </c>
      <c r="R37" s="15" t="s">
        <v>93</v>
      </c>
      <c r="S37" s="17">
        <v>59500</v>
      </c>
      <c r="T37" s="20">
        <v>4165</v>
      </c>
      <c r="U37" s="17">
        <v>63665</v>
      </c>
      <c r="V37" s="21" t="s">
        <v>2</v>
      </c>
      <c r="W37" s="26" t="s">
        <v>214</v>
      </c>
      <c r="X37" s="26" t="s">
        <v>214</v>
      </c>
      <c r="Y37" s="14" t="s">
        <v>2</v>
      </c>
      <c r="Z37" s="14" t="s">
        <v>2</v>
      </c>
      <c r="AA37" s="14" t="s">
        <v>217</v>
      </c>
      <c r="AB37" s="14" t="s">
        <v>2</v>
      </c>
      <c r="AC37" s="14" t="s">
        <v>218</v>
      </c>
    </row>
    <row r="38" spans="1:29" s="18" customFormat="1" ht="63" x14ac:dyDescent="0.25">
      <c r="A38" s="27" t="s">
        <v>291</v>
      </c>
      <c r="B38" s="13" t="s">
        <v>111</v>
      </c>
      <c r="C38" s="13" t="s">
        <v>292</v>
      </c>
      <c r="D38" s="13" t="s">
        <v>11</v>
      </c>
      <c r="E38" s="14" t="s">
        <v>4</v>
      </c>
      <c r="F38" s="15">
        <v>44427</v>
      </c>
      <c r="G38" s="15">
        <v>44427</v>
      </c>
      <c r="H38" s="16">
        <v>103033.08</v>
      </c>
      <c r="I38" s="16">
        <v>7212.3156000000008</v>
      </c>
      <c r="J38" s="16">
        <v>128791.35</v>
      </c>
      <c r="K38" s="14" t="s">
        <v>293</v>
      </c>
      <c r="L38" s="14">
        <v>1</v>
      </c>
      <c r="M38" s="13" t="s">
        <v>213</v>
      </c>
      <c r="N38" s="15">
        <v>44495</v>
      </c>
      <c r="O38" s="26" t="s">
        <v>214</v>
      </c>
      <c r="P38" s="26" t="s">
        <v>214</v>
      </c>
      <c r="Q38" s="15" t="s">
        <v>113</v>
      </c>
      <c r="R38" s="15" t="s">
        <v>112</v>
      </c>
      <c r="S38" s="17">
        <v>90095.52</v>
      </c>
      <c r="T38" s="20">
        <v>6306.69</v>
      </c>
      <c r="U38" s="17">
        <f>SUM(S38:T38)</f>
        <v>96402.21</v>
      </c>
      <c r="V38" s="21" t="s">
        <v>4</v>
      </c>
      <c r="W38" s="17">
        <f>S38/48*12</f>
        <v>22523.88</v>
      </c>
      <c r="X38" s="14" t="s">
        <v>212</v>
      </c>
      <c r="Y38" s="17">
        <v>4504.7700000000004</v>
      </c>
      <c r="Z38" s="14" t="s">
        <v>224</v>
      </c>
      <c r="AA38" s="14" t="s">
        <v>217</v>
      </c>
      <c r="AB38" s="14" t="s">
        <v>2</v>
      </c>
      <c r="AC38" s="14" t="s">
        <v>218</v>
      </c>
    </row>
    <row r="39" spans="1:29" s="18" customFormat="1" ht="63" x14ac:dyDescent="0.25">
      <c r="A39" s="27" t="s">
        <v>114</v>
      </c>
      <c r="B39" s="13" t="s">
        <v>115</v>
      </c>
      <c r="C39" s="13" t="s">
        <v>294</v>
      </c>
      <c r="D39" s="13" t="s">
        <v>11</v>
      </c>
      <c r="E39" s="14" t="s">
        <v>4</v>
      </c>
      <c r="F39" s="15">
        <v>44427</v>
      </c>
      <c r="G39" s="15">
        <v>44427</v>
      </c>
      <c r="H39" s="16">
        <v>35280</v>
      </c>
      <c r="I39" s="16">
        <v>2469.6000000000004</v>
      </c>
      <c r="J39" s="16">
        <v>44100</v>
      </c>
      <c r="K39" s="14" t="s">
        <v>293</v>
      </c>
      <c r="L39" s="14">
        <v>1</v>
      </c>
      <c r="M39" s="13" t="s">
        <v>213</v>
      </c>
      <c r="N39" s="15">
        <v>44495</v>
      </c>
      <c r="O39" s="26" t="s">
        <v>214</v>
      </c>
      <c r="P39" s="26" t="s">
        <v>214</v>
      </c>
      <c r="Q39" s="15" t="s">
        <v>113</v>
      </c>
      <c r="R39" s="15" t="s">
        <v>112</v>
      </c>
      <c r="S39" s="17">
        <v>19206.72</v>
      </c>
      <c r="T39" s="20">
        <v>1344.47</v>
      </c>
      <c r="U39" s="17">
        <f>SUM(S39:T39)</f>
        <v>20551.190000000002</v>
      </c>
      <c r="V39" s="21" t="s">
        <v>4</v>
      </c>
      <c r="W39" s="17">
        <f>S39/48*12</f>
        <v>4801.68</v>
      </c>
      <c r="X39" s="14" t="s">
        <v>212</v>
      </c>
      <c r="Y39" s="17">
        <v>960.33</v>
      </c>
      <c r="Z39" s="14" t="s">
        <v>224</v>
      </c>
      <c r="AA39" s="14" t="s">
        <v>217</v>
      </c>
      <c r="AB39" s="14" t="s">
        <v>2</v>
      </c>
      <c r="AC39" s="14" t="s">
        <v>218</v>
      </c>
    </row>
    <row r="40" spans="1:29" s="18" customFormat="1" ht="94.5" x14ac:dyDescent="0.25">
      <c r="A40" s="27" t="s">
        <v>116</v>
      </c>
      <c r="B40" s="13" t="s">
        <v>295</v>
      </c>
      <c r="C40" s="13" t="s">
        <v>239</v>
      </c>
      <c r="D40" s="13" t="s">
        <v>85</v>
      </c>
      <c r="E40" s="14" t="s">
        <v>2</v>
      </c>
      <c r="F40" s="15">
        <v>44427</v>
      </c>
      <c r="G40" s="15">
        <v>44336</v>
      </c>
      <c r="H40" s="16">
        <v>450000</v>
      </c>
      <c r="I40" s="16">
        <v>31500</v>
      </c>
      <c r="J40" s="16">
        <v>450000</v>
      </c>
      <c r="K40" s="14" t="s">
        <v>296</v>
      </c>
      <c r="L40" s="14">
        <v>1</v>
      </c>
      <c r="M40" s="13" t="s">
        <v>213</v>
      </c>
      <c r="N40" s="15">
        <v>44495</v>
      </c>
      <c r="O40" s="26" t="s">
        <v>214</v>
      </c>
      <c r="P40" s="26" t="s">
        <v>214</v>
      </c>
      <c r="Q40" s="15" t="s">
        <v>118</v>
      </c>
      <c r="R40" s="15" t="s">
        <v>117</v>
      </c>
      <c r="S40" s="17">
        <v>410000</v>
      </c>
      <c r="T40" s="20">
        <v>28700</v>
      </c>
      <c r="U40" s="17">
        <v>438700</v>
      </c>
      <c r="V40" s="21" t="s">
        <v>2</v>
      </c>
      <c r="W40" s="26" t="s">
        <v>214</v>
      </c>
      <c r="X40" s="26" t="s">
        <v>214</v>
      </c>
      <c r="Y40" s="17">
        <v>22500</v>
      </c>
      <c r="Z40" s="14" t="s">
        <v>224</v>
      </c>
      <c r="AA40" s="14" t="s">
        <v>217</v>
      </c>
      <c r="AB40" s="14" t="s">
        <v>2</v>
      </c>
      <c r="AC40" s="14" t="s">
        <v>218</v>
      </c>
    </row>
    <row r="41" spans="1:29" s="18" customFormat="1" ht="78.75" x14ac:dyDescent="0.25">
      <c r="A41" s="27" t="s">
        <v>169</v>
      </c>
      <c r="B41" s="13" t="s">
        <v>170</v>
      </c>
      <c r="C41" s="13" t="s">
        <v>297</v>
      </c>
      <c r="D41" s="13" t="s">
        <v>61</v>
      </c>
      <c r="E41" s="14" t="s">
        <v>2</v>
      </c>
      <c r="F41" s="15">
        <v>44427</v>
      </c>
      <c r="G41" s="15">
        <v>44428</v>
      </c>
      <c r="H41" s="16">
        <v>59500</v>
      </c>
      <c r="I41" s="16">
        <v>4165</v>
      </c>
      <c r="J41" s="16">
        <v>59500</v>
      </c>
      <c r="K41" s="14" t="s">
        <v>298</v>
      </c>
      <c r="L41" s="14">
        <v>6</v>
      </c>
      <c r="M41" s="13" t="s">
        <v>213</v>
      </c>
      <c r="N41" s="15">
        <v>44519</v>
      </c>
      <c r="O41" s="26" t="s">
        <v>214</v>
      </c>
      <c r="P41" s="26" t="s">
        <v>214</v>
      </c>
      <c r="Q41" s="15" t="s">
        <v>172</v>
      </c>
      <c r="R41" s="15" t="s">
        <v>171</v>
      </c>
      <c r="S41" s="16">
        <v>59500</v>
      </c>
      <c r="T41" s="16">
        <v>4165</v>
      </c>
      <c r="U41" s="16">
        <v>63665</v>
      </c>
      <c r="V41" s="21" t="s">
        <v>2</v>
      </c>
      <c r="W41" s="26" t="s">
        <v>214</v>
      </c>
      <c r="X41" s="26" t="s">
        <v>214</v>
      </c>
      <c r="Y41" s="14" t="s">
        <v>2</v>
      </c>
      <c r="Z41" s="14" t="s">
        <v>2</v>
      </c>
      <c r="AA41" s="14" t="s">
        <v>217</v>
      </c>
      <c r="AB41" s="14" t="s">
        <v>2</v>
      </c>
      <c r="AC41" s="14" t="s">
        <v>218</v>
      </c>
    </row>
    <row r="42" spans="1:29" s="18" customFormat="1" ht="110.25" x14ac:dyDescent="0.25">
      <c r="A42" s="27" t="s">
        <v>130</v>
      </c>
      <c r="B42" s="13" t="s">
        <v>299</v>
      </c>
      <c r="C42" s="13" t="s">
        <v>283</v>
      </c>
      <c r="D42" s="13" t="s">
        <v>131</v>
      </c>
      <c r="E42" s="14" t="s">
        <v>2</v>
      </c>
      <c r="F42" s="15">
        <v>44427</v>
      </c>
      <c r="G42" s="15">
        <v>44428</v>
      </c>
      <c r="H42" s="16">
        <v>6378504.6600000001</v>
      </c>
      <c r="I42" s="16">
        <v>446495.32</v>
      </c>
      <c r="J42" s="16">
        <v>6378504.6600000001</v>
      </c>
      <c r="K42" s="14" t="s">
        <v>300</v>
      </c>
      <c r="L42" s="14">
        <v>1</v>
      </c>
      <c r="M42" s="13" t="s">
        <v>213</v>
      </c>
      <c r="N42" s="15">
        <v>44526</v>
      </c>
      <c r="O42" s="26" t="s">
        <v>214</v>
      </c>
      <c r="P42" s="26" t="s">
        <v>214</v>
      </c>
      <c r="Q42" s="15" t="s">
        <v>133</v>
      </c>
      <c r="R42" s="15" t="s">
        <v>132</v>
      </c>
      <c r="S42" s="17">
        <v>6378504.6600000001</v>
      </c>
      <c r="T42" s="20">
        <v>446495.32</v>
      </c>
      <c r="U42" s="17">
        <v>6825000</v>
      </c>
      <c r="V42" s="21" t="s">
        <v>2</v>
      </c>
      <c r="W42" s="26" t="s">
        <v>214</v>
      </c>
      <c r="X42" s="26" t="s">
        <v>214</v>
      </c>
      <c r="Y42" s="17">
        <v>318925.23</v>
      </c>
      <c r="Z42" s="14" t="s">
        <v>281</v>
      </c>
      <c r="AA42" s="14" t="s">
        <v>217</v>
      </c>
      <c r="AB42" s="14" t="s">
        <v>2</v>
      </c>
      <c r="AC42" s="14" t="s">
        <v>218</v>
      </c>
    </row>
    <row r="43" spans="1:29" s="18" customFormat="1" ht="94.5" x14ac:dyDescent="0.25">
      <c r="A43" s="27" t="s">
        <v>83</v>
      </c>
      <c r="B43" s="13" t="s">
        <v>84</v>
      </c>
      <c r="C43" s="13" t="s">
        <v>285</v>
      </c>
      <c r="D43" s="13" t="s">
        <v>85</v>
      </c>
      <c r="E43" s="14" t="s">
        <v>2</v>
      </c>
      <c r="F43" s="15">
        <v>44434</v>
      </c>
      <c r="G43" s="15">
        <v>44434</v>
      </c>
      <c r="H43" s="16">
        <v>250000</v>
      </c>
      <c r="I43" s="16">
        <v>17500</v>
      </c>
      <c r="J43" s="16">
        <v>250000</v>
      </c>
      <c r="K43" s="14" t="s">
        <v>301</v>
      </c>
      <c r="L43" s="14">
        <v>1</v>
      </c>
      <c r="M43" s="13" t="s">
        <v>213</v>
      </c>
      <c r="N43" s="15">
        <v>44449</v>
      </c>
      <c r="O43" s="26" t="s">
        <v>214</v>
      </c>
      <c r="P43" s="26" t="s">
        <v>214</v>
      </c>
      <c r="Q43" s="15" t="s">
        <v>87</v>
      </c>
      <c r="R43" s="15" t="s">
        <v>86</v>
      </c>
      <c r="S43" s="16">
        <v>250000</v>
      </c>
      <c r="T43" s="16">
        <v>17500</v>
      </c>
      <c r="U43" s="16">
        <v>267500</v>
      </c>
      <c r="V43" s="21" t="s">
        <v>2</v>
      </c>
      <c r="W43" s="26" t="s">
        <v>214</v>
      </c>
      <c r="X43" s="26" t="s">
        <v>214</v>
      </c>
      <c r="Y43" s="17">
        <v>12500</v>
      </c>
      <c r="Z43" s="14" t="s">
        <v>224</v>
      </c>
      <c r="AA43" s="14" t="s">
        <v>217</v>
      </c>
      <c r="AB43" s="14" t="s">
        <v>2</v>
      </c>
      <c r="AC43" s="14" t="s">
        <v>218</v>
      </c>
    </row>
    <row r="44" spans="1:29" s="18" customFormat="1" ht="110.25" x14ac:dyDescent="0.25">
      <c r="A44" s="27" t="s">
        <v>108</v>
      </c>
      <c r="B44" s="13" t="s">
        <v>302</v>
      </c>
      <c r="C44" s="13" t="s">
        <v>283</v>
      </c>
      <c r="D44" s="13" t="s">
        <v>19</v>
      </c>
      <c r="E44" s="14" t="s">
        <v>2</v>
      </c>
      <c r="F44" s="15">
        <v>44435</v>
      </c>
      <c r="G44" s="15">
        <v>44435</v>
      </c>
      <c r="H44" s="16">
        <v>44000</v>
      </c>
      <c r="I44" s="16">
        <v>3080</v>
      </c>
      <c r="J44" s="16">
        <v>44000</v>
      </c>
      <c r="K44" s="14" t="s">
        <v>247</v>
      </c>
      <c r="L44" s="14">
        <v>1</v>
      </c>
      <c r="M44" s="13" t="s">
        <v>213</v>
      </c>
      <c r="N44" s="15">
        <v>44476</v>
      </c>
      <c r="O44" s="26" t="s">
        <v>214</v>
      </c>
      <c r="P44" s="26" t="s">
        <v>214</v>
      </c>
      <c r="Q44" s="15" t="s">
        <v>110</v>
      </c>
      <c r="R44" s="15" t="s">
        <v>109</v>
      </c>
      <c r="S44" s="17">
        <v>43999</v>
      </c>
      <c r="T44" s="20" t="s">
        <v>28</v>
      </c>
      <c r="U44" s="17">
        <v>43999</v>
      </c>
      <c r="V44" s="21" t="s">
        <v>2</v>
      </c>
      <c r="W44" s="26" t="s">
        <v>214</v>
      </c>
      <c r="X44" s="26" t="s">
        <v>214</v>
      </c>
      <c r="Y44" s="17">
        <v>2199.9499999999998</v>
      </c>
      <c r="Z44" s="14" t="s">
        <v>224</v>
      </c>
      <c r="AA44" s="14" t="s">
        <v>217</v>
      </c>
      <c r="AB44" s="14" t="s">
        <v>2</v>
      </c>
      <c r="AC44" s="14" t="s">
        <v>218</v>
      </c>
    </row>
    <row r="45" spans="1:29" s="18" customFormat="1" ht="63" x14ac:dyDescent="0.25">
      <c r="A45" s="27" t="s">
        <v>79</v>
      </c>
      <c r="B45" s="13" t="s">
        <v>80</v>
      </c>
      <c r="C45" s="13" t="s">
        <v>285</v>
      </c>
      <c r="D45" s="13" t="s">
        <v>19</v>
      </c>
      <c r="E45" s="14" t="s">
        <v>2</v>
      </c>
      <c r="F45" s="15">
        <v>44438</v>
      </c>
      <c r="G45" s="15">
        <v>44440</v>
      </c>
      <c r="H45" s="16">
        <v>60000</v>
      </c>
      <c r="I45" s="16">
        <v>4200</v>
      </c>
      <c r="J45" s="16">
        <v>60000</v>
      </c>
      <c r="K45" s="14" t="s">
        <v>230</v>
      </c>
      <c r="L45" s="14">
        <v>1</v>
      </c>
      <c r="M45" s="13" t="s">
        <v>213</v>
      </c>
      <c r="N45" s="15">
        <v>44455</v>
      </c>
      <c r="O45" s="26" t="s">
        <v>214</v>
      </c>
      <c r="P45" s="26" t="s">
        <v>214</v>
      </c>
      <c r="Q45" s="15" t="s">
        <v>82</v>
      </c>
      <c r="R45" s="15" t="s">
        <v>81</v>
      </c>
      <c r="S45" s="16">
        <v>60000</v>
      </c>
      <c r="T45" s="16">
        <v>4200</v>
      </c>
      <c r="U45" s="16">
        <v>64200</v>
      </c>
      <c r="V45" s="21" t="s">
        <v>2</v>
      </c>
      <c r="W45" s="26" t="s">
        <v>214</v>
      </c>
      <c r="X45" s="26" t="s">
        <v>214</v>
      </c>
      <c r="Y45" s="17">
        <v>3000</v>
      </c>
      <c r="Z45" s="14" t="s">
        <v>224</v>
      </c>
      <c r="AA45" s="14" t="s">
        <v>217</v>
      </c>
      <c r="AB45" s="14" t="s">
        <v>2</v>
      </c>
      <c r="AC45" s="14" t="s">
        <v>218</v>
      </c>
    </row>
    <row r="46" spans="1:29" s="18" customFormat="1" ht="110.25" x14ac:dyDescent="0.25">
      <c r="A46" s="27" t="s">
        <v>127</v>
      </c>
      <c r="B46" s="13" t="s">
        <v>128</v>
      </c>
      <c r="C46" s="13" t="s">
        <v>303</v>
      </c>
      <c r="D46" s="13" t="s">
        <v>19</v>
      </c>
      <c r="E46" s="14" t="s">
        <v>2</v>
      </c>
      <c r="F46" s="15">
        <v>44447</v>
      </c>
      <c r="G46" s="15">
        <v>44447</v>
      </c>
      <c r="H46" s="16">
        <v>96364</v>
      </c>
      <c r="I46" s="16">
        <v>6745.4799999999959</v>
      </c>
      <c r="J46" s="16">
        <v>96364</v>
      </c>
      <c r="K46" s="14" t="s">
        <v>304</v>
      </c>
      <c r="L46" s="14">
        <v>1</v>
      </c>
      <c r="M46" s="13" t="s">
        <v>213</v>
      </c>
      <c r="N46" s="15">
        <v>44511</v>
      </c>
      <c r="O46" s="26" t="s">
        <v>214</v>
      </c>
      <c r="P46" s="26" t="s">
        <v>214</v>
      </c>
      <c r="Q46" s="15" t="s">
        <v>129</v>
      </c>
      <c r="R46" s="15" t="s">
        <v>305</v>
      </c>
      <c r="S46" s="16">
        <v>96364</v>
      </c>
      <c r="T46" s="16">
        <v>6745.4799999999959</v>
      </c>
      <c r="U46" s="16">
        <v>103109.48</v>
      </c>
      <c r="V46" s="21" t="s">
        <v>2</v>
      </c>
      <c r="W46" s="26" t="s">
        <v>214</v>
      </c>
      <c r="X46" s="26" t="s">
        <v>214</v>
      </c>
      <c r="Y46" s="17">
        <v>5155.47</v>
      </c>
      <c r="Z46" s="14" t="s">
        <v>224</v>
      </c>
      <c r="AA46" s="14" t="s">
        <v>217</v>
      </c>
      <c r="AB46" s="14" t="s">
        <v>2</v>
      </c>
      <c r="AC46" s="14" t="s">
        <v>218</v>
      </c>
    </row>
    <row r="47" spans="1:29" s="18" customFormat="1" ht="31.5" x14ac:dyDescent="0.25">
      <c r="A47" s="27" t="s">
        <v>165</v>
      </c>
      <c r="B47" s="13" t="s">
        <v>166</v>
      </c>
      <c r="C47" s="13" t="s">
        <v>306</v>
      </c>
      <c r="D47" s="13" t="s">
        <v>53</v>
      </c>
      <c r="E47" s="14" t="s">
        <v>2</v>
      </c>
      <c r="F47" s="15">
        <v>44449</v>
      </c>
      <c r="G47" s="26" t="s">
        <v>214</v>
      </c>
      <c r="H47" s="16">
        <v>183167</v>
      </c>
      <c r="I47" s="16" t="s">
        <v>28</v>
      </c>
      <c r="J47" s="16">
        <v>183167</v>
      </c>
      <c r="K47" s="14" t="s">
        <v>238</v>
      </c>
      <c r="L47" s="14">
        <v>1</v>
      </c>
      <c r="M47" s="13" t="s">
        <v>213</v>
      </c>
      <c r="N47" s="15">
        <v>44449</v>
      </c>
      <c r="O47" s="26" t="s">
        <v>214</v>
      </c>
      <c r="P47" s="26" t="s">
        <v>214</v>
      </c>
      <c r="Q47" s="15" t="s">
        <v>168</v>
      </c>
      <c r="R47" s="15" t="s">
        <v>167</v>
      </c>
      <c r="S47" s="16">
        <v>183167</v>
      </c>
      <c r="T47" s="21" t="s">
        <v>214</v>
      </c>
      <c r="U47" s="16">
        <v>183167</v>
      </c>
      <c r="V47" s="21" t="s">
        <v>2</v>
      </c>
      <c r="W47" s="26" t="s">
        <v>214</v>
      </c>
      <c r="X47" s="26" t="s">
        <v>214</v>
      </c>
      <c r="Y47" s="14" t="s">
        <v>2</v>
      </c>
      <c r="Z47" s="14" t="s">
        <v>2</v>
      </c>
      <c r="AA47" s="14" t="s">
        <v>217</v>
      </c>
      <c r="AB47" s="14" t="s">
        <v>2</v>
      </c>
      <c r="AC47" s="14" t="s">
        <v>218</v>
      </c>
    </row>
    <row r="48" spans="1:29" s="18" customFormat="1" ht="94.5" x14ac:dyDescent="0.25">
      <c r="A48" s="27" t="s">
        <v>307</v>
      </c>
      <c r="B48" s="13" t="s">
        <v>308</v>
      </c>
      <c r="C48" s="13" t="s">
        <v>309</v>
      </c>
      <c r="D48" s="13" t="s">
        <v>23</v>
      </c>
      <c r="E48" s="14" t="s">
        <v>2</v>
      </c>
      <c r="F48" s="15">
        <v>44452</v>
      </c>
      <c r="G48" s="15">
        <v>44459</v>
      </c>
      <c r="H48" s="16">
        <v>220000</v>
      </c>
      <c r="I48" s="16">
        <v>15400</v>
      </c>
      <c r="J48" s="16">
        <v>440000</v>
      </c>
      <c r="K48" s="14" t="s">
        <v>212</v>
      </c>
      <c r="L48" s="14">
        <v>10</v>
      </c>
      <c r="M48" s="13" t="s">
        <v>213</v>
      </c>
      <c r="N48" s="15">
        <v>44571</v>
      </c>
      <c r="O48" s="26" t="s">
        <v>214</v>
      </c>
      <c r="P48" s="26" t="s">
        <v>214</v>
      </c>
      <c r="Q48" s="15" t="s">
        <v>310</v>
      </c>
      <c r="R48" s="15" t="s">
        <v>311</v>
      </c>
      <c r="S48" s="17">
        <v>216949.89</v>
      </c>
      <c r="T48" s="20">
        <v>15186.489999999991</v>
      </c>
      <c r="U48" s="17">
        <v>232136.38</v>
      </c>
      <c r="V48" s="21" t="s">
        <v>4</v>
      </c>
      <c r="W48" s="17">
        <v>216949.89</v>
      </c>
      <c r="X48" s="14" t="s">
        <v>212</v>
      </c>
      <c r="Y48" s="17">
        <v>10847.49</v>
      </c>
      <c r="Z48" s="14" t="s">
        <v>224</v>
      </c>
      <c r="AA48" s="14" t="s">
        <v>217</v>
      </c>
      <c r="AB48" s="14" t="s">
        <v>2</v>
      </c>
      <c r="AC48" s="14" t="s">
        <v>218</v>
      </c>
    </row>
    <row r="49" spans="1:29" s="18" customFormat="1" ht="47.25" x14ac:dyDescent="0.25">
      <c r="A49" s="27" t="s">
        <v>312</v>
      </c>
      <c r="B49" s="13" t="s">
        <v>313</v>
      </c>
      <c r="C49" s="13" t="s">
        <v>239</v>
      </c>
      <c r="D49" s="13" t="s">
        <v>19</v>
      </c>
      <c r="E49" s="14" t="s">
        <v>2</v>
      </c>
      <c r="F49" s="15">
        <v>44459</v>
      </c>
      <c r="G49" s="15">
        <v>44459</v>
      </c>
      <c r="H49" s="16">
        <v>28037.38</v>
      </c>
      <c r="I49" s="16">
        <f>H49*0.07</f>
        <v>1962.6166000000003</v>
      </c>
      <c r="J49" s="16">
        <v>28037.38</v>
      </c>
      <c r="K49" s="14" t="s">
        <v>314</v>
      </c>
      <c r="L49" s="14">
        <v>0</v>
      </c>
      <c r="M49" s="13" t="s">
        <v>235</v>
      </c>
      <c r="N49" s="26" t="s">
        <v>214</v>
      </c>
      <c r="O49" s="15">
        <v>44494</v>
      </c>
      <c r="P49" s="26" t="s">
        <v>214</v>
      </c>
      <c r="Q49" s="26" t="s">
        <v>214</v>
      </c>
      <c r="R49" s="26" t="s">
        <v>214</v>
      </c>
      <c r="S49" s="26" t="s">
        <v>214</v>
      </c>
      <c r="T49" s="31" t="s">
        <v>214</v>
      </c>
      <c r="U49" s="26" t="s">
        <v>214</v>
      </c>
      <c r="V49" s="26" t="s">
        <v>214</v>
      </c>
      <c r="W49" s="26" t="s">
        <v>214</v>
      </c>
      <c r="X49" s="26" t="s">
        <v>214</v>
      </c>
      <c r="Y49" s="26" t="s">
        <v>214</v>
      </c>
      <c r="Z49" s="26" t="s">
        <v>214</v>
      </c>
      <c r="AA49" s="14" t="s">
        <v>217</v>
      </c>
      <c r="AB49" s="26" t="s">
        <v>214</v>
      </c>
      <c r="AC49" s="26" t="s">
        <v>214</v>
      </c>
    </row>
    <row r="50" spans="1:29" s="18" customFormat="1" ht="63" x14ac:dyDescent="0.25">
      <c r="A50" s="27" t="s">
        <v>315</v>
      </c>
      <c r="B50" s="13" t="s">
        <v>316</v>
      </c>
      <c r="C50" s="13" t="s">
        <v>317</v>
      </c>
      <c r="D50" s="13" t="s">
        <v>61</v>
      </c>
      <c r="E50" s="14" t="s">
        <v>2</v>
      </c>
      <c r="F50" s="15">
        <v>44459</v>
      </c>
      <c r="G50" s="15">
        <v>44459</v>
      </c>
      <c r="H50" s="16">
        <v>59000</v>
      </c>
      <c r="I50" s="16">
        <v>4130</v>
      </c>
      <c r="J50" s="16">
        <v>59000</v>
      </c>
      <c r="K50" s="14" t="s">
        <v>314</v>
      </c>
      <c r="L50" s="14">
        <v>0</v>
      </c>
      <c r="M50" s="13" t="s">
        <v>235</v>
      </c>
      <c r="N50" s="26" t="s">
        <v>214</v>
      </c>
      <c r="O50" s="15">
        <v>44496</v>
      </c>
      <c r="P50" s="26" t="s">
        <v>214</v>
      </c>
      <c r="Q50" s="26" t="s">
        <v>214</v>
      </c>
      <c r="R50" s="26" t="s">
        <v>214</v>
      </c>
      <c r="S50" s="26" t="s">
        <v>214</v>
      </c>
      <c r="T50" s="31" t="s">
        <v>214</v>
      </c>
      <c r="U50" s="26" t="s">
        <v>214</v>
      </c>
      <c r="V50" s="26" t="s">
        <v>214</v>
      </c>
      <c r="W50" s="26" t="s">
        <v>214</v>
      </c>
      <c r="X50" s="26" t="s">
        <v>214</v>
      </c>
      <c r="Y50" s="26" t="s">
        <v>214</v>
      </c>
      <c r="Z50" s="26" t="s">
        <v>214</v>
      </c>
      <c r="AA50" s="14" t="s">
        <v>217</v>
      </c>
      <c r="AB50" s="26" t="s">
        <v>214</v>
      </c>
      <c r="AC50" s="26" t="s">
        <v>214</v>
      </c>
    </row>
    <row r="51" spans="1:29" s="18" customFormat="1" ht="78.75" x14ac:dyDescent="0.25">
      <c r="A51" s="27" t="s">
        <v>136</v>
      </c>
      <c r="B51" s="13" t="s">
        <v>137</v>
      </c>
      <c r="C51" s="13" t="s">
        <v>239</v>
      </c>
      <c r="D51" s="13" t="s">
        <v>19</v>
      </c>
      <c r="E51" s="14" t="s">
        <v>2</v>
      </c>
      <c r="F51" s="15">
        <v>44459</v>
      </c>
      <c r="G51" s="15">
        <v>44466</v>
      </c>
      <c r="H51" s="16">
        <v>6378504.6600000001</v>
      </c>
      <c r="I51" s="16">
        <v>446495.33999999985</v>
      </c>
      <c r="J51" s="16">
        <v>6378504.6600000001</v>
      </c>
      <c r="K51" s="14" t="s">
        <v>300</v>
      </c>
      <c r="L51" s="14">
        <v>1</v>
      </c>
      <c r="M51" s="13" t="s">
        <v>213</v>
      </c>
      <c r="N51" s="15">
        <v>44503</v>
      </c>
      <c r="O51" s="26" t="s">
        <v>214</v>
      </c>
      <c r="P51" s="26" t="s">
        <v>214</v>
      </c>
      <c r="Q51" s="15" t="s">
        <v>139</v>
      </c>
      <c r="R51" s="15" t="s">
        <v>138</v>
      </c>
      <c r="S51" s="17">
        <v>6378504.6600000001</v>
      </c>
      <c r="T51" s="20">
        <v>446495.33999999985</v>
      </c>
      <c r="U51" s="17">
        <v>6825000</v>
      </c>
      <c r="V51" s="21" t="s">
        <v>2</v>
      </c>
      <c r="W51" s="26" t="s">
        <v>214</v>
      </c>
      <c r="X51" s="26" t="s">
        <v>214</v>
      </c>
      <c r="Y51" s="17">
        <v>318925.24</v>
      </c>
      <c r="Z51" s="14" t="s">
        <v>281</v>
      </c>
      <c r="AA51" s="14" t="s">
        <v>217</v>
      </c>
      <c r="AB51" s="14" t="s">
        <v>2</v>
      </c>
      <c r="AC51" s="14" t="s">
        <v>218</v>
      </c>
    </row>
    <row r="52" spans="1:29" s="18" customFormat="1" ht="94.5" x14ac:dyDescent="0.25">
      <c r="A52" s="27" t="s">
        <v>318</v>
      </c>
      <c r="B52" s="13" t="s">
        <v>319</v>
      </c>
      <c r="C52" s="13" t="s">
        <v>320</v>
      </c>
      <c r="D52" s="13" t="s">
        <v>23</v>
      </c>
      <c r="E52" s="14" t="s">
        <v>2</v>
      </c>
      <c r="F52" s="15">
        <v>44473</v>
      </c>
      <c r="G52" s="15">
        <v>44477</v>
      </c>
      <c r="H52" s="16">
        <v>400000</v>
      </c>
      <c r="I52" s="16">
        <f>H52*0.07</f>
        <v>28000.000000000004</v>
      </c>
      <c r="J52" s="16">
        <v>800000</v>
      </c>
      <c r="K52" s="14" t="s">
        <v>238</v>
      </c>
      <c r="L52" s="14">
        <v>3</v>
      </c>
      <c r="M52" s="13" t="s">
        <v>213</v>
      </c>
      <c r="N52" s="15">
        <v>44571</v>
      </c>
      <c r="O52" s="26" t="s">
        <v>214</v>
      </c>
      <c r="P52" s="26" t="s">
        <v>214</v>
      </c>
      <c r="Q52" s="15" t="s">
        <v>321</v>
      </c>
      <c r="R52" s="15" t="s">
        <v>322</v>
      </c>
      <c r="S52" s="17">
        <v>384000</v>
      </c>
      <c r="T52" s="20">
        <v>26880</v>
      </c>
      <c r="U52" s="17">
        <v>410880</v>
      </c>
      <c r="V52" s="21" t="s">
        <v>4</v>
      </c>
      <c r="W52" s="25" t="s">
        <v>323</v>
      </c>
      <c r="X52" s="14" t="s">
        <v>324</v>
      </c>
      <c r="Y52" s="17">
        <v>19200</v>
      </c>
      <c r="Z52" s="14" t="s">
        <v>224</v>
      </c>
      <c r="AA52" s="14" t="s">
        <v>217</v>
      </c>
      <c r="AB52" s="14" t="s">
        <v>2</v>
      </c>
      <c r="AC52" s="14" t="s">
        <v>218</v>
      </c>
    </row>
    <row r="53" spans="1:29" s="18" customFormat="1" ht="78.75" x14ac:dyDescent="0.25">
      <c r="A53" s="27" t="s">
        <v>325</v>
      </c>
      <c r="B53" s="13" t="s">
        <v>326</v>
      </c>
      <c r="C53" s="13" t="s">
        <v>327</v>
      </c>
      <c r="D53" s="13" t="s">
        <v>288</v>
      </c>
      <c r="E53" s="14" t="s">
        <v>2</v>
      </c>
      <c r="F53" s="15">
        <v>44473</v>
      </c>
      <c r="G53" s="15">
        <v>44494</v>
      </c>
      <c r="H53" s="16">
        <v>103597.69</v>
      </c>
      <c r="I53" s="16">
        <v>7251.83</v>
      </c>
      <c r="J53" s="16">
        <v>207195.38</v>
      </c>
      <c r="K53" s="14" t="s">
        <v>212</v>
      </c>
      <c r="L53" s="14">
        <v>2</v>
      </c>
      <c r="M53" s="13" t="s">
        <v>213</v>
      </c>
      <c r="N53" s="15">
        <v>44571</v>
      </c>
      <c r="O53" s="26" t="s">
        <v>214</v>
      </c>
      <c r="P53" s="26" t="s">
        <v>214</v>
      </c>
      <c r="Q53" s="15" t="s">
        <v>328</v>
      </c>
      <c r="R53" s="15" t="s">
        <v>329</v>
      </c>
      <c r="S53" s="17">
        <v>82000</v>
      </c>
      <c r="T53" s="20">
        <v>5740</v>
      </c>
      <c r="U53" s="17">
        <v>87740</v>
      </c>
      <c r="V53" s="21" t="s">
        <v>4</v>
      </c>
      <c r="W53" s="17">
        <v>82000</v>
      </c>
      <c r="X53" s="14" t="s">
        <v>212</v>
      </c>
      <c r="Y53" s="17">
        <v>4100</v>
      </c>
      <c r="Z53" s="14" t="s">
        <v>224</v>
      </c>
      <c r="AA53" s="14" t="s">
        <v>217</v>
      </c>
      <c r="AB53" s="14" t="s">
        <v>2</v>
      </c>
      <c r="AC53" s="14" t="s">
        <v>218</v>
      </c>
    </row>
    <row r="54" spans="1:29" s="18" customFormat="1" ht="126" x14ac:dyDescent="0.25">
      <c r="A54" s="27" t="s">
        <v>364</v>
      </c>
      <c r="B54" s="13" t="s">
        <v>365</v>
      </c>
      <c r="C54" s="13" t="s">
        <v>264</v>
      </c>
      <c r="D54" s="13" t="s">
        <v>23</v>
      </c>
      <c r="E54" s="14" t="s">
        <v>2</v>
      </c>
      <c r="F54" s="15">
        <v>44473</v>
      </c>
      <c r="G54" s="15">
        <v>44476</v>
      </c>
      <c r="H54" s="16">
        <v>1500000</v>
      </c>
      <c r="I54" s="16">
        <v>105000</v>
      </c>
      <c r="J54" s="16">
        <v>7500000</v>
      </c>
      <c r="K54" s="14" t="s">
        <v>212</v>
      </c>
      <c r="L54" s="14">
        <v>3</v>
      </c>
      <c r="M54" s="13" t="s">
        <v>213</v>
      </c>
      <c r="N54" s="15">
        <v>44602</v>
      </c>
      <c r="O54" s="26" t="s">
        <v>214</v>
      </c>
      <c r="P54" s="26" t="s">
        <v>214</v>
      </c>
      <c r="Q54" s="15" t="s">
        <v>366</v>
      </c>
      <c r="R54" s="15" t="s">
        <v>367</v>
      </c>
      <c r="S54" s="20">
        <f>1350000+141600</f>
        <v>1491600</v>
      </c>
      <c r="T54" s="20">
        <f>S54*0.07</f>
        <v>104412.00000000001</v>
      </c>
      <c r="U54" s="17">
        <f>SUM(S54:T54)</f>
        <v>1596012</v>
      </c>
      <c r="V54" s="21" t="s">
        <v>4</v>
      </c>
      <c r="W54" s="25">
        <f>S54</f>
        <v>1491600</v>
      </c>
      <c r="X54" s="14" t="s">
        <v>368</v>
      </c>
      <c r="Y54" s="17">
        <v>7080</v>
      </c>
      <c r="Z54" s="14" t="s">
        <v>369</v>
      </c>
      <c r="AA54" s="14" t="s">
        <v>217</v>
      </c>
      <c r="AB54" s="14" t="s">
        <v>2</v>
      </c>
      <c r="AC54" s="14" t="s">
        <v>218</v>
      </c>
    </row>
    <row r="55" spans="1:29" s="18" customFormat="1" ht="63" x14ac:dyDescent="0.25">
      <c r="A55" s="27" t="s">
        <v>154</v>
      </c>
      <c r="B55" s="13" t="s">
        <v>155</v>
      </c>
      <c r="C55" s="13" t="s">
        <v>239</v>
      </c>
      <c r="D55" s="13" t="s">
        <v>19</v>
      </c>
      <c r="E55" s="14" t="s">
        <v>2</v>
      </c>
      <c r="F55" s="15">
        <v>44476</v>
      </c>
      <c r="G55" s="15">
        <v>44476</v>
      </c>
      <c r="H55" s="16">
        <v>25000</v>
      </c>
      <c r="I55" s="16">
        <v>1750</v>
      </c>
      <c r="J55" s="16">
        <v>25000</v>
      </c>
      <c r="K55" s="14" t="s">
        <v>296</v>
      </c>
      <c r="L55" s="14">
        <v>1</v>
      </c>
      <c r="M55" s="13" t="s">
        <v>213</v>
      </c>
      <c r="N55" s="15">
        <v>44511</v>
      </c>
      <c r="O55" s="26" t="s">
        <v>214</v>
      </c>
      <c r="P55" s="26" t="s">
        <v>214</v>
      </c>
      <c r="Q55" s="15" t="s">
        <v>157</v>
      </c>
      <c r="R55" s="15" t="s">
        <v>156</v>
      </c>
      <c r="S55" s="17">
        <v>25000</v>
      </c>
      <c r="T55" s="20">
        <v>1750</v>
      </c>
      <c r="U55" s="17">
        <v>26750</v>
      </c>
      <c r="V55" s="21" t="s">
        <v>2</v>
      </c>
      <c r="W55" s="26" t="s">
        <v>214</v>
      </c>
      <c r="X55" s="26" t="s">
        <v>214</v>
      </c>
      <c r="Y55" s="17">
        <v>1250</v>
      </c>
      <c r="Z55" s="14" t="s">
        <v>224</v>
      </c>
      <c r="AA55" s="14" t="s">
        <v>217</v>
      </c>
      <c r="AB55" s="14" t="s">
        <v>2</v>
      </c>
      <c r="AC55" s="14" t="s">
        <v>218</v>
      </c>
    </row>
    <row r="56" spans="1:29" s="18" customFormat="1" ht="141.75" x14ac:dyDescent="0.25">
      <c r="A56" s="27" t="s">
        <v>330</v>
      </c>
      <c r="B56" s="13" t="s">
        <v>331</v>
      </c>
      <c r="C56" s="13" t="s">
        <v>332</v>
      </c>
      <c r="D56" s="13" t="s">
        <v>3</v>
      </c>
      <c r="E56" s="14" t="s">
        <v>2</v>
      </c>
      <c r="F56" s="15">
        <v>44476</v>
      </c>
      <c r="G56" s="15">
        <v>44477</v>
      </c>
      <c r="H56" s="16">
        <v>120000</v>
      </c>
      <c r="I56" s="16">
        <v>8400</v>
      </c>
      <c r="J56" s="16">
        <v>120000</v>
      </c>
      <c r="K56" s="14" t="s">
        <v>238</v>
      </c>
      <c r="L56" s="14">
        <v>3</v>
      </c>
      <c r="M56" s="13" t="s">
        <v>213</v>
      </c>
      <c r="N56" s="15">
        <v>44543</v>
      </c>
      <c r="O56" s="26" t="s">
        <v>214</v>
      </c>
      <c r="P56" s="26" t="s">
        <v>214</v>
      </c>
      <c r="Q56" s="15" t="s">
        <v>333</v>
      </c>
      <c r="R56" s="15" t="s">
        <v>334</v>
      </c>
      <c r="S56" s="17">
        <v>87600</v>
      </c>
      <c r="T56" s="20">
        <f>U56-S56</f>
        <v>18396</v>
      </c>
      <c r="U56" s="17">
        <v>105996</v>
      </c>
      <c r="V56" s="21" t="s">
        <v>2</v>
      </c>
      <c r="W56" s="26" t="s">
        <v>214</v>
      </c>
      <c r="X56" s="26" t="s">
        <v>214</v>
      </c>
      <c r="Y56" s="17">
        <v>4380</v>
      </c>
      <c r="Z56" s="14" t="s">
        <v>224</v>
      </c>
      <c r="AA56" s="14" t="s">
        <v>217</v>
      </c>
      <c r="AB56" s="14" t="s">
        <v>2</v>
      </c>
      <c r="AC56" s="14" t="s">
        <v>218</v>
      </c>
    </row>
    <row r="57" spans="1:29" s="18" customFormat="1" ht="63" x14ac:dyDescent="0.25">
      <c r="A57" s="27" t="s">
        <v>151</v>
      </c>
      <c r="B57" s="13" t="s">
        <v>335</v>
      </c>
      <c r="C57" s="13" t="s">
        <v>239</v>
      </c>
      <c r="D57" s="13" t="s">
        <v>19</v>
      </c>
      <c r="E57" s="14" t="s">
        <v>2</v>
      </c>
      <c r="F57" s="15">
        <v>44477</v>
      </c>
      <c r="G57" s="15">
        <v>44477</v>
      </c>
      <c r="H57" s="16">
        <v>370000</v>
      </c>
      <c r="I57" s="16">
        <v>25900</v>
      </c>
      <c r="J57" s="16">
        <v>370000</v>
      </c>
      <c r="K57" s="14" t="s">
        <v>240</v>
      </c>
      <c r="L57" s="14">
        <v>1</v>
      </c>
      <c r="M57" s="13" t="s">
        <v>213</v>
      </c>
      <c r="N57" s="15">
        <v>44550</v>
      </c>
      <c r="O57" s="26" t="s">
        <v>214</v>
      </c>
      <c r="P57" s="26" t="s">
        <v>214</v>
      </c>
      <c r="Q57" s="15" t="s">
        <v>153</v>
      </c>
      <c r="R57" s="15" t="s">
        <v>152</v>
      </c>
      <c r="S57" s="17">
        <v>370000</v>
      </c>
      <c r="T57" s="20">
        <v>25900</v>
      </c>
      <c r="U57" s="17">
        <v>395900</v>
      </c>
      <c r="V57" s="21" t="s">
        <v>2</v>
      </c>
      <c r="W57" s="26" t="s">
        <v>214</v>
      </c>
      <c r="X57" s="26" t="s">
        <v>214</v>
      </c>
      <c r="Y57" s="17">
        <v>18500</v>
      </c>
      <c r="Z57" s="14" t="s">
        <v>224</v>
      </c>
      <c r="AA57" s="14" t="s">
        <v>217</v>
      </c>
      <c r="AB57" s="14" t="s">
        <v>2</v>
      </c>
      <c r="AC57" s="14" t="s">
        <v>218</v>
      </c>
    </row>
    <row r="58" spans="1:29" s="18" customFormat="1" ht="63" x14ac:dyDescent="0.25">
      <c r="A58" s="27" t="s">
        <v>134</v>
      </c>
      <c r="B58" s="13" t="s">
        <v>336</v>
      </c>
      <c r="C58" s="13" t="s">
        <v>239</v>
      </c>
      <c r="D58" s="13" t="s">
        <v>19</v>
      </c>
      <c r="E58" s="14" t="s">
        <v>2</v>
      </c>
      <c r="F58" s="15">
        <v>44491</v>
      </c>
      <c r="G58" s="15">
        <v>44491</v>
      </c>
      <c r="H58" s="16">
        <v>3500000</v>
      </c>
      <c r="I58" s="16">
        <v>245000</v>
      </c>
      <c r="J58" s="16">
        <v>3500000</v>
      </c>
      <c r="K58" s="14" t="s">
        <v>300</v>
      </c>
      <c r="L58" s="14">
        <v>1</v>
      </c>
      <c r="M58" s="13" t="s">
        <v>213</v>
      </c>
      <c r="N58" s="15">
        <v>44522</v>
      </c>
      <c r="O58" s="26" t="s">
        <v>214</v>
      </c>
      <c r="P58" s="26" t="s">
        <v>214</v>
      </c>
      <c r="Q58" s="15" t="s">
        <v>135</v>
      </c>
      <c r="R58" s="15" t="s">
        <v>337</v>
      </c>
      <c r="S58" s="17">
        <v>3500000</v>
      </c>
      <c r="T58" s="20">
        <v>245000</v>
      </c>
      <c r="U58" s="17">
        <v>3745000</v>
      </c>
      <c r="V58" s="21" t="s">
        <v>2</v>
      </c>
      <c r="W58" s="26" t="s">
        <v>214</v>
      </c>
      <c r="X58" s="26" t="s">
        <v>214</v>
      </c>
      <c r="Y58" s="17">
        <v>175000</v>
      </c>
      <c r="Z58" s="14" t="s">
        <v>224</v>
      </c>
      <c r="AA58" s="14" t="s">
        <v>217</v>
      </c>
      <c r="AB58" s="14" t="s">
        <v>2</v>
      </c>
      <c r="AC58" s="14" t="s">
        <v>218</v>
      </c>
    </row>
    <row r="59" spans="1:29" s="18" customFormat="1" ht="126" x14ac:dyDescent="0.25">
      <c r="A59" s="27" t="s">
        <v>370</v>
      </c>
      <c r="B59" s="13" t="s">
        <v>371</v>
      </c>
      <c r="C59" s="13" t="s">
        <v>372</v>
      </c>
      <c r="D59" s="13" t="s">
        <v>23</v>
      </c>
      <c r="E59" s="14" t="s">
        <v>2</v>
      </c>
      <c r="F59" s="15">
        <v>44491</v>
      </c>
      <c r="G59" s="15">
        <v>44496</v>
      </c>
      <c r="H59" s="16">
        <v>1650000</v>
      </c>
      <c r="I59" s="16">
        <v>115500</v>
      </c>
      <c r="J59" s="16">
        <v>3300000</v>
      </c>
      <c r="K59" s="14" t="s">
        <v>212</v>
      </c>
      <c r="L59" s="14">
        <v>3</v>
      </c>
      <c r="M59" s="13" t="s">
        <v>213</v>
      </c>
      <c r="N59" s="15">
        <v>44641</v>
      </c>
      <c r="O59" s="26" t="s">
        <v>214</v>
      </c>
      <c r="P59" s="26" t="s">
        <v>214</v>
      </c>
      <c r="Q59" s="15" t="s">
        <v>373</v>
      </c>
      <c r="R59" s="15" t="s">
        <v>374</v>
      </c>
      <c r="S59" s="45">
        <f>1500000+72500</f>
        <v>1572500</v>
      </c>
      <c r="T59" s="46">
        <f>S59*0.07</f>
        <v>110075.00000000001</v>
      </c>
      <c r="U59" s="47">
        <f>SUM(S59:T59)</f>
        <v>1682575</v>
      </c>
      <c r="V59" s="48" t="s">
        <v>4</v>
      </c>
      <c r="W59" s="49">
        <f>S59</f>
        <v>1572500</v>
      </c>
      <c r="X59" s="14" t="s">
        <v>212</v>
      </c>
      <c r="Y59" s="17">
        <v>3625</v>
      </c>
      <c r="Z59" s="14" t="s">
        <v>369</v>
      </c>
      <c r="AA59" s="14" t="s">
        <v>217</v>
      </c>
      <c r="AB59" s="14" t="s">
        <v>2</v>
      </c>
      <c r="AC59" s="14" t="s">
        <v>218</v>
      </c>
    </row>
    <row r="60" spans="1:29" s="18" customFormat="1" ht="63" x14ac:dyDescent="0.25">
      <c r="A60" s="27" t="s">
        <v>140</v>
      </c>
      <c r="B60" s="13" t="s">
        <v>338</v>
      </c>
      <c r="C60" s="13" t="s">
        <v>283</v>
      </c>
      <c r="D60" s="13" t="s">
        <v>19</v>
      </c>
      <c r="E60" s="14" t="s">
        <v>2</v>
      </c>
      <c r="F60" s="15">
        <v>44498</v>
      </c>
      <c r="G60" s="15">
        <v>44498</v>
      </c>
      <c r="H60" s="16">
        <v>179100</v>
      </c>
      <c r="I60" s="16" t="s">
        <v>28</v>
      </c>
      <c r="J60" s="16">
        <v>179100</v>
      </c>
      <c r="K60" s="14" t="s">
        <v>240</v>
      </c>
      <c r="L60" s="14">
        <v>1</v>
      </c>
      <c r="M60" s="13" t="s">
        <v>213</v>
      </c>
      <c r="N60" s="15">
        <v>44511</v>
      </c>
      <c r="O60" s="26" t="s">
        <v>214</v>
      </c>
      <c r="P60" s="26" t="s">
        <v>214</v>
      </c>
      <c r="Q60" s="15" t="s">
        <v>142</v>
      </c>
      <c r="R60" s="15" t="s">
        <v>141</v>
      </c>
      <c r="S60" s="17">
        <v>179100</v>
      </c>
      <c r="T60" s="26" t="s">
        <v>214</v>
      </c>
      <c r="U60" s="17">
        <v>179100</v>
      </c>
      <c r="V60" s="21" t="s">
        <v>2</v>
      </c>
      <c r="W60" s="26" t="s">
        <v>214</v>
      </c>
      <c r="X60" s="26" t="s">
        <v>214</v>
      </c>
      <c r="Y60" s="17">
        <v>8955</v>
      </c>
      <c r="Z60" s="14" t="s">
        <v>224</v>
      </c>
      <c r="AA60" s="14" t="s">
        <v>217</v>
      </c>
      <c r="AB60" s="14" t="s">
        <v>2</v>
      </c>
      <c r="AC60" s="14" t="s">
        <v>218</v>
      </c>
    </row>
    <row r="61" spans="1:29" s="18" customFormat="1" ht="63" x14ac:dyDescent="0.25">
      <c r="A61" s="27" t="s">
        <v>147</v>
      </c>
      <c r="B61" s="13" t="s">
        <v>148</v>
      </c>
      <c r="C61" s="13" t="s">
        <v>239</v>
      </c>
      <c r="D61" s="13" t="s">
        <v>19</v>
      </c>
      <c r="E61" s="14" t="s">
        <v>2</v>
      </c>
      <c r="F61" s="15">
        <v>44505</v>
      </c>
      <c r="G61" s="15">
        <v>44505</v>
      </c>
      <c r="H61" s="16">
        <v>40000</v>
      </c>
      <c r="I61" s="16">
        <v>2800</v>
      </c>
      <c r="J61" s="16">
        <v>40000</v>
      </c>
      <c r="K61" s="14" t="s">
        <v>339</v>
      </c>
      <c r="L61" s="14">
        <v>1</v>
      </c>
      <c r="M61" s="13" t="s">
        <v>213</v>
      </c>
      <c r="N61" s="15">
        <v>44533</v>
      </c>
      <c r="O61" s="26" t="s">
        <v>214</v>
      </c>
      <c r="P61" s="26" t="s">
        <v>214</v>
      </c>
      <c r="Q61" s="15" t="s">
        <v>150</v>
      </c>
      <c r="R61" s="15" t="s">
        <v>149</v>
      </c>
      <c r="S61" s="17">
        <v>39900</v>
      </c>
      <c r="T61" s="20">
        <v>2793.0000000000005</v>
      </c>
      <c r="U61" s="17">
        <v>42693</v>
      </c>
      <c r="V61" s="21" t="s">
        <v>2</v>
      </c>
      <c r="W61" s="26" t="s">
        <v>214</v>
      </c>
      <c r="X61" s="26" t="s">
        <v>214</v>
      </c>
      <c r="Y61" s="17">
        <v>1995</v>
      </c>
      <c r="Z61" s="14" t="s">
        <v>340</v>
      </c>
      <c r="AA61" s="14" t="s">
        <v>217</v>
      </c>
      <c r="AB61" s="14" t="s">
        <v>2</v>
      </c>
      <c r="AC61" s="14" t="s">
        <v>218</v>
      </c>
    </row>
    <row r="62" spans="1:29" s="18" customFormat="1" ht="63" x14ac:dyDescent="0.25">
      <c r="A62" s="27" t="s">
        <v>158</v>
      </c>
      <c r="B62" s="13" t="s">
        <v>159</v>
      </c>
      <c r="C62" s="13" t="s">
        <v>239</v>
      </c>
      <c r="D62" s="13" t="s">
        <v>19</v>
      </c>
      <c r="E62" s="14" t="s">
        <v>2</v>
      </c>
      <c r="F62" s="15">
        <v>44508</v>
      </c>
      <c r="G62" s="15">
        <v>44508</v>
      </c>
      <c r="H62" s="16">
        <v>28000</v>
      </c>
      <c r="I62" s="16">
        <v>1960</v>
      </c>
      <c r="J62" s="16">
        <v>28000</v>
      </c>
      <c r="K62" s="14" t="s">
        <v>339</v>
      </c>
      <c r="L62" s="14">
        <v>1</v>
      </c>
      <c r="M62" s="13" t="s">
        <v>213</v>
      </c>
      <c r="N62" s="15">
        <v>44539</v>
      </c>
      <c r="O62" s="26" t="s">
        <v>214</v>
      </c>
      <c r="P62" s="26" t="s">
        <v>214</v>
      </c>
      <c r="Q62" s="15" t="s">
        <v>161</v>
      </c>
      <c r="R62" s="15" t="s">
        <v>160</v>
      </c>
      <c r="S62" s="17">
        <v>28000</v>
      </c>
      <c r="T62" s="20">
        <v>1960</v>
      </c>
      <c r="U62" s="17">
        <v>29960</v>
      </c>
      <c r="V62" s="21" t="s">
        <v>2</v>
      </c>
      <c r="W62" s="26" t="s">
        <v>214</v>
      </c>
      <c r="X62" s="26" t="s">
        <v>214</v>
      </c>
      <c r="Y62" s="17">
        <v>1400</v>
      </c>
      <c r="Z62" s="14" t="s">
        <v>224</v>
      </c>
      <c r="AA62" s="14" t="s">
        <v>217</v>
      </c>
      <c r="AB62" s="14" t="s">
        <v>2</v>
      </c>
      <c r="AC62" s="14" t="s">
        <v>218</v>
      </c>
    </row>
    <row r="63" spans="1:29" s="18" customFormat="1" ht="78.75" x14ac:dyDescent="0.25">
      <c r="A63" s="27" t="s">
        <v>162</v>
      </c>
      <c r="B63" s="13" t="s">
        <v>163</v>
      </c>
      <c r="C63" s="13" t="s">
        <v>239</v>
      </c>
      <c r="D63" s="13" t="s">
        <v>19</v>
      </c>
      <c r="E63" s="14" t="s">
        <v>2</v>
      </c>
      <c r="F63" s="15">
        <v>44512</v>
      </c>
      <c r="G63" s="15">
        <v>44512</v>
      </c>
      <c r="H63" s="16">
        <v>70000</v>
      </c>
      <c r="I63" s="16">
        <v>4900</v>
      </c>
      <c r="J63" s="16">
        <v>70000</v>
      </c>
      <c r="K63" s="14" t="s">
        <v>341</v>
      </c>
      <c r="L63" s="14">
        <v>1</v>
      </c>
      <c r="M63" s="13" t="s">
        <v>213</v>
      </c>
      <c r="N63" s="15">
        <v>44545</v>
      </c>
      <c r="O63" s="26" t="s">
        <v>214</v>
      </c>
      <c r="P63" s="26" t="s">
        <v>214</v>
      </c>
      <c r="Q63" s="15" t="s">
        <v>164</v>
      </c>
      <c r="R63" s="15" t="s">
        <v>20</v>
      </c>
      <c r="S63" s="17">
        <v>70000</v>
      </c>
      <c r="T63" s="20">
        <v>4900</v>
      </c>
      <c r="U63" s="17">
        <v>74900</v>
      </c>
      <c r="V63" s="21" t="s">
        <v>2</v>
      </c>
      <c r="W63" s="26" t="s">
        <v>214</v>
      </c>
      <c r="X63" s="26" t="s">
        <v>214</v>
      </c>
      <c r="Y63" s="17">
        <v>1001.51</v>
      </c>
      <c r="Z63" s="14" t="s">
        <v>281</v>
      </c>
      <c r="AA63" s="14" t="s">
        <v>217</v>
      </c>
      <c r="AB63" s="14" t="s">
        <v>2</v>
      </c>
      <c r="AC63" s="14" t="s">
        <v>218</v>
      </c>
    </row>
    <row r="64" spans="1:29" s="18" customFormat="1" ht="63" x14ac:dyDescent="0.25">
      <c r="A64" s="27" t="s">
        <v>342</v>
      </c>
      <c r="B64" s="13" t="s">
        <v>343</v>
      </c>
      <c r="C64" s="13" t="s">
        <v>283</v>
      </c>
      <c r="D64" s="13" t="s">
        <v>19</v>
      </c>
      <c r="E64" s="14" t="s">
        <v>2</v>
      </c>
      <c r="F64" s="15">
        <v>44519</v>
      </c>
      <c r="G64" s="15">
        <v>44519</v>
      </c>
      <c r="H64" s="16">
        <v>30000</v>
      </c>
      <c r="I64" s="16">
        <v>2100</v>
      </c>
      <c r="J64" s="16">
        <v>30000</v>
      </c>
      <c r="K64" s="14" t="s">
        <v>344</v>
      </c>
      <c r="L64" s="14">
        <v>1</v>
      </c>
      <c r="M64" s="13" t="s">
        <v>213</v>
      </c>
      <c r="N64" s="15">
        <v>44574</v>
      </c>
      <c r="O64" s="26" t="s">
        <v>214</v>
      </c>
      <c r="P64" s="26" t="s">
        <v>214</v>
      </c>
      <c r="Q64" s="15" t="s">
        <v>345</v>
      </c>
      <c r="R64" s="15" t="s">
        <v>346</v>
      </c>
      <c r="S64" s="17">
        <v>30000</v>
      </c>
      <c r="T64" s="20">
        <v>2100</v>
      </c>
      <c r="U64" s="17">
        <v>32100</v>
      </c>
      <c r="V64" s="21" t="s">
        <v>2</v>
      </c>
      <c r="W64" s="25" t="s">
        <v>214</v>
      </c>
      <c r="X64" s="14" t="s">
        <v>214</v>
      </c>
      <c r="Y64" s="17">
        <f>S64*0.05</f>
        <v>1500</v>
      </c>
      <c r="Z64" s="14" t="s">
        <v>224</v>
      </c>
      <c r="AA64" s="14" t="s">
        <v>217</v>
      </c>
      <c r="AB64" s="14" t="s">
        <v>2</v>
      </c>
      <c r="AC64" s="14" t="s">
        <v>218</v>
      </c>
    </row>
    <row r="65" spans="1:29" s="18" customFormat="1" ht="63" x14ac:dyDescent="0.25">
      <c r="A65" s="27" t="s">
        <v>143</v>
      </c>
      <c r="B65" s="13" t="s">
        <v>144</v>
      </c>
      <c r="C65" s="13" t="s">
        <v>239</v>
      </c>
      <c r="D65" s="13" t="s">
        <v>19</v>
      </c>
      <c r="E65" s="14" t="s">
        <v>2</v>
      </c>
      <c r="F65" s="15">
        <v>44529</v>
      </c>
      <c r="G65" s="15">
        <v>44529</v>
      </c>
      <c r="H65" s="16">
        <v>60000</v>
      </c>
      <c r="I65" s="16">
        <v>4200</v>
      </c>
      <c r="J65" s="16">
        <v>60000</v>
      </c>
      <c r="K65" s="14" t="s">
        <v>339</v>
      </c>
      <c r="L65" s="14">
        <v>1</v>
      </c>
      <c r="M65" s="13" t="s">
        <v>213</v>
      </c>
      <c r="N65" s="15">
        <v>44553</v>
      </c>
      <c r="O65" s="26" t="s">
        <v>214</v>
      </c>
      <c r="P65" s="26" t="s">
        <v>214</v>
      </c>
      <c r="Q65" s="15" t="s">
        <v>146</v>
      </c>
      <c r="R65" s="15" t="s">
        <v>145</v>
      </c>
      <c r="S65" s="17">
        <v>60000</v>
      </c>
      <c r="T65" s="20">
        <v>4200</v>
      </c>
      <c r="U65" s="17">
        <v>64200</v>
      </c>
      <c r="V65" s="21" t="s">
        <v>2</v>
      </c>
      <c r="W65" s="26" t="s">
        <v>214</v>
      </c>
      <c r="X65" s="26" t="s">
        <v>214</v>
      </c>
      <c r="Y65" s="17">
        <v>3000</v>
      </c>
      <c r="Z65" s="14" t="s">
        <v>224</v>
      </c>
      <c r="AA65" s="14" t="s">
        <v>217</v>
      </c>
      <c r="AB65" s="14" t="s">
        <v>2</v>
      </c>
      <c r="AC65" s="14" t="s">
        <v>218</v>
      </c>
    </row>
    <row r="66" spans="1:29" s="18" customFormat="1" ht="63" x14ac:dyDescent="0.25">
      <c r="A66" s="27" t="s">
        <v>347</v>
      </c>
      <c r="B66" s="13" t="s">
        <v>348</v>
      </c>
      <c r="C66" s="13" t="s">
        <v>239</v>
      </c>
      <c r="D66" s="13" t="s">
        <v>19</v>
      </c>
      <c r="E66" s="14" t="s">
        <v>2</v>
      </c>
      <c r="F66" s="15">
        <v>44533</v>
      </c>
      <c r="G66" s="15">
        <v>44533</v>
      </c>
      <c r="H66" s="16">
        <v>14990</v>
      </c>
      <c r="I66" s="16">
        <v>1049.3</v>
      </c>
      <c r="J66" s="16">
        <v>14990</v>
      </c>
      <c r="K66" s="14" t="s">
        <v>344</v>
      </c>
      <c r="L66" s="14">
        <v>1</v>
      </c>
      <c r="M66" s="13" t="s">
        <v>213</v>
      </c>
      <c r="N66" s="15">
        <v>44596</v>
      </c>
      <c r="O66" s="26" t="s">
        <v>214</v>
      </c>
      <c r="P66" s="26" t="s">
        <v>214</v>
      </c>
      <c r="Q66" s="15" t="s">
        <v>349</v>
      </c>
      <c r="R66" s="15" t="s">
        <v>350</v>
      </c>
      <c r="S66" s="16">
        <v>14990</v>
      </c>
      <c r="T66" s="16">
        <v>1049.3</v>
      </c>
      <c r="U66" s="16">
        <v>16039.3</v>
      </c>
      <c r="V66" s="21" t="s">
        <v>2</v>
      </c>
      <c r="W66" s="26" t="s">
        <v>214</v>
      </c>
      <c r="X66" s="26" t="s">
        <v>214</v>
      </c>
      <c r="Y66" s="17">
        <v>749.5</v>
      </c>
      <c r="Z66" s="14" t="s">
        <v>224</v>
      </c>
      <c r="AA66" s="14" t="s">
        <v>217</v>
      </c>
      <c r="AB66" s="14" t="s">
        <v>2</v>
      </c>
      <c r="AC66" s="14" t="s">
        <v>218</v>
      </c>
    </row>
    <row r="67" spans="1:29" s="18" customFormat="1" ht="63" x14ac:dyDescent="0.25">
      <c r="A67" s="27" t="s">
        <v>351</v>
      </c>
      <c r="B67" s="13" t="s">
        <v>352</v>
      </c>
      <c r="C67" s="13" t="s">
        <v>239</v>
      </c>
      <c r="D67" s="13" t="s">
        <v>19</v>
      </c>
      <c r="E67" s="14" t="s">
        <v>2</v>
      </c>
      <c r="F67" s="15">
        <v>44533</v>
      </c>
      <c r="G67" s="15">
        <v>44533</v>
      </c>
      <c r="H67" s="16">
        <v>28037.38</v>
      </c>
      <c r="I67" s="16">
        <v>1962.619999999999</v>
      </c>
      <c r="J67" s="16">
        <v>28037.38</v>
      </c>
      <c r="K67" s="14" t="s">
        <v>353</v>
      </c>
      <c r="L67" s="14">
        <v>1</v>
      </c>
      <c r="M67" s="13" t="s">
        <v>213</v>
      </c>
      <c r="N67" s="15">
        <v>44594</v>
      </c>
      <c r="O67" s="26" t="s">
        <v>214</v>
      </c>
      <c r="P67" s="26" t="s">
        <v>214</v>
      </c>
      <c r="Q67" s="15" t="s">
        <v>354</v>
      </c>
      <c r="R67" s="15" t="s">
        <v>355</v>
      </c>
      <c r="S67" s="16">
        <v>28037.38</v>
      </c>
      <c r="T67" s="16">
        <v>1962.619999999999</v>
      </c>
      <c r="U67" s="16">
        <v>30000</v>
      </c>
      <c r="V67" s="21" t="s">
        <v>2</v>
      </c>
      <c r="W67" s="26" t="s">
        <v>214</v>
      </c>
      <c r="X67" s="26" t="s">
        <v>214</v>
      </c>
      <c r="Y67" s="17">
        <v>1401.8690000000001</v>
      </c>
      <c r="Z67" s="14" t="s">
        <v>224</v>
      </c>
      <c r="AA67" s="14" t="s">
        <v>217</v>
      </c>
      <c r="AB67" s="14" t="s">
        <v>2</v>
      </c>
      <c r="AC67" s="14" t="s">
        <v>218</v>
      </c>
    </row>
    <row r="68" spans="1:29" s="18" customFormat="1" ht="31.5" x14ac:dyDescent="0.25">
      <c r="A68" s="27" t="s">
        <v>173</v>
      </c>
      <c r="B68" s="13" t="s">
        <v>174</v>
      </c>
      <c r="C68" s="13" t="s">
        <v>306</v>
      </c>
      <c r="D68" s="13" t="s">
        <v>53</v>
      </c>
      <c r="E68" s="14" t="s">
        <v>2</v>
      </c>
      <c r="F68" s="15">
        <v>44545</v>
      </c>
      <c r="G68" s="26" t="s">
        <v>214</v>
      </c>
      <c r="H68" s="16">
        <v>139707</v>
      </c>
      <c r="I68" s="26" t="s">
        <v>214</v>
      </c>
      <c r="J68" s="16">
        <v>139707</v>
      </c>
      <c r="K68" s="21" t="s">
        <v>212</v>
      </c>
      <c r="L68" s="14">
        <v>1</v>
      </c>
      <c r="M68" s="13" t="s">
        <v>213</v>
      </c>
      <c r="N68" s="15">
        <v>44545</v>
      </c>
      <c r="O68" s="26" t="s">
        <v>214</v>
      </c>
      <c r="P68" s="26" t="s">
        <v>214</v>
      </c>
      <c r="Q68" s="15" t="s">
        <v>176</v>
      </c>
      <c r="R68" s="15" t="s">
        <v>175</v>
      </c>
      <c r="S68" s="16">
        <v>139707</v>
      </c>
      <c r="T68" s="26" t="s">
        <v>214</v>
      </c>
      <c r="U68" s="16">
        <v>139707</v>
      </c>
      <c r="V68" s="21" t="s">
        <v>2</v>
      </c>
      <c r="W68" s="26" t="s">
        <v>214</v>
      </c>
      <c r="X68" s="26" t="s">
        <v>214</v>
      </c>
      <c r="Y68" s="14" t="s">
        <v>2</v>
      </c>
      <c r="Z68" s="14" t="s">
        <v>2</v>
      </c>
      <c r="AA68" s="14" t="s">
        <v>217</v>
      </c>
      <c r="AB68" s="14" t="s">
        <v>2</v>
      </c>
      <c r="AC68" s="14" t="s">
        <v>218</v>
      </c>
    </row>
    <row r="69" spans="1:29" s="18" customFormat="1" ht="126" x14ac:dyDescent="0.25">
      <c r="A69" s="27" t="s">
        <v>375</v>
      </c>
      <c r="B69" s="13" t="s">
        <v>376</v>
      </c>
      <c r="C69" s="13" t="s">
        <v>372</v>
      </c>
      <c r="D69" s="13" t="s">
        <v>23</v>
      </c>
      <c r="E69" s="14" t="s">
        <v>2</v>
      </c>
      <c r="F69" s="15">
        <v>44550</v>
      </c>
      <c r="G69" s="15">
        <v>44553</v>
      </c>
      <c r="H69" s="16">
        <v>2000000</v>
      </c>
      <c r="I69" s="16">
        <v>140000</v>
      </c>
      <c r="J69" s="16">
        <v>6000000</v>
      </c>
      <c r="K69" s="14" t="s">
        <v>212</v>
      </c>
      <c r="L69" s="14">
        <v>2</v>
      </c>
      <c r="M69" s="13" t="s">
        <v>213</v>
      </c>
      <c r="N69" s="35">
        <v>44644</v>
      </c>
      <c r="O69" s="26" t="s">
        <v>214</v>
      </c>
      <c r="P69" s="26" t="s">
        <v>214</v>
      </c>
      <c r="Q69" s="26" t="s">
        <v>377</v>
      </c>
      <c r="R69" s="26" t="s">
        <v>378</v>
      </c>
      <c r="S69" s="16">
        <v>1977500</v>
      </c>
      <c r="T69" s="16">
        <f>S69*0.07</f>
        <v>138425</v>
      </c>
      <c r="U69" s="36">
        <f>SUM(S69:T69)</f>
        <v>2115925</v>
      </c>
      <c r="V69" s="21" t="s">
        <v>4</v>
      </c>
      <c r="W69" s="25">
        <f>S69</f>
        <v>1977500</v>
      </c>
      <c r="X69" s="14" t="s">
        <v>379</v>
      </c>
      <c r="Y69" s="37">
        <v>6375</v>
      </c>
      <c r="Z69" s="38" t="s">
        <v>381</v>
      </c>
      <c r="AA69" s="14" t="s">
        <v>217</v>
      </c>
      <c r="AB69" s="14" t="s">
        <v>2</v>
      </c>
      <c r="AC69" s="14" t="s">
        <v>218</v>
      </c>
    </row>
    <row r="70" spans="1:29" s="18" customFormat="1" ht="94.5" x14ac:dyDescent="0.25">
      <c r="A70" s="27" t="s">
        <v>356</v>
      </c>
      <c r="B70" s="13" t="s">
        <v>357</v>
      </c>
      <c r="C70" s="13" t="s">
        <v>358</v>
      </c>
      <c r="D70" s="13" t="s">
        <v>359</v>
      </c>
      <c r="E70" s="14" t="s">
        <v>2</v>
      </c>
      <c r="F70" s="15">
        <v>44557</v>
      </c>
      <c r="G70" s="15">
        <v>44557</v>
      </c>
      <c r="H70" s="16">
        <v>59000</v>
      </c>
      <c r="I70" s="21">
        <f>H70*0.07</f>
        <v>4130</v>
      </c>
      <c r="J70" s="16">
        <v>59000</v>
      </c>
      <c r="K70" s="14" t="s">
        <v>353</v>
      </c>
      <c r="L70" s="14">
        <v>2</v>
      </c>
      <c r="M70" s="13" t="s">
        <v>235</v>
      </c>
      <c r="N70" s="26" t="s">
        <v>214</v>
      </c>
      <c r="O70" s="19">
        <v>44630</v>
      </c>
      <c r="P70" s="26" t="s">
        <v>214</v>
      </c>
      <c r="Q70" s="26" t="s">
        <v>214</v>
      </c>
      <c r="R70" s="26" t="s">
        <v>214</v>
      </c>
      <c r="S70" s="26" t="s">
        <v>214</v>
      </c>
      <c r="T70" s="31" t="s">
        <v>214</v>
      </c>
      <c r="U70" s="26" t="s">
        <v>214</v>
      </c>
      <c r="V70" s="26" t="s">
        <v>214</v>
      </c>
      <c r="W70" s="26" t="s">
        <v>214</v>
      </c>
      <c r="X70" s="26" t="s">
        <v>214</v>
      </c>
      <c r="Y70" s="26" t="s">
        <v>214</v>
      </c>
      <c r="Z70" s="26" t="s">
        <v>214</v>
      </c>
      <c r="AA70" s="14" t="s">
        <v>217</v>
      </c>
      <c r="AB70" s="26" t="s">
        <v>214</v>
      </c>
      <c r="AC70" s="26" t="s">
        <v>214</v>
      </c>
    </row>
    <row r="71" spans="1:29" x14ac:dyDescent="0.25">
      <c r="H71" s="44"/>
      <c r="I71" s="44"/>
      <c r="J71" s="44"/>
      <c r="T71" s="22"/>
      <c r="Y71" s="23"/>
    </row>
    <row r="72" spans="1:29" x14ac:dyDescent="0.25">
      <c r="T72" s="22"/>
      <c r="Y72" s="23"/>
    </row>
  </sheetData>
  <autoFilter ref="A3:AC3" xr:uid="{EDCB9202-E1FA-42F2-921C-BE9BB28CFAFA}"/>
  <sortState xmlns:xlrd2="http://schemas.microsoft.com/office/spreadsheetml/2017/richdata2" ref="A4:AD70">
    <sortCondition ref="F4:F70"/>
  </sortState>
  <mergeCells count="6">
    <mergeCell ref="Y2:Z2"/>
    <mergeCell ref="H2:J2"/>
    <mergeCell ref="N2:P2"/>
    <mergeCell ref="Q2:R2"/>
    <mergeCell ref="S2:U2"/>
    <mergeCell ref="V2:X2"/>
  </mergeCells>
  <phoneticPr fontId="2" type="noConversion"/>
  <pageMargins left="0.70000000000000007" right="0.70000000000000007" top="0.75" bottom="0.75" header="0.30000000000000004" footer="0.30000000000000004"/>
  <pageSetup paperSize="9" fitToWidth="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3671DA0BFC7C648ABECC1FF189449F0" ma:contentTypeVersion="12" ma:contentTypeDescription="Crear nuevo documento." ma:contentTypeScope="" ma:versionID="7beb4c5d2c9240e817df27f2b5a02f87">
  <xsd:schema xmlns:xsd="http://www.w3.org/2001/XMLSchema" xmlns:xs="http://www.w3.org/2001/XMLSchema" xmlns:p="http://schemas.microsoft.com/office/2006/metadata/properties" xmlns:ns2="cb4efc23-cbea-429c-95ad-f66483036327" xmlns:ns3="d0d1bc6d-f048-4684-a59c-1a2d756c80be" targetNamespace="http://schemas.microsoft.com/office/2006/metadata/properties" ma:root="true" ma:fieldsID="afb5ad23552bcb31afc653fc75a33441" ns2:_="" ns3:_="">
    <xsd:import namespace="cb4efc23-cbea-429c-95ad-f66483036327"/>
    <xsd:import namespace="d0d1bc6d-f048-4684-a59c-1a2d756c80b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ServiceAutoKeyPoints" minOccurs="0"/>
                <xsd:element ref="ns2:MediaServiceKeyPoint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4efc23-cbea-429c-95ad-f664830363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0d1bc6d-f048-4684-a59c-1a2d756c80be"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0A9B302-455B-4363-940E-4FE571579FA2}">
  <ds:schemaRefs>
    <ds:schemaRef ds:uri="http://schemas.microsoft.com/office/2006/metadata/properties"/>
    <ds:schemaRef ds:uri="http://schemas.microsoft.com/office/infopath/2007/PartnerControls"/>
    <ds:schemaRef ds:uri="e0515e28-181c-46ff-9191-47e0049ac0cd"/>
    <ds:schemaRef ds:uri="9c59f122-ab66-42f1-8bb5-a3979aa14479"/>
  </ds:schemaRefs>
</ds:datastoreItem>
</file>

<file path=customXml/itemProps2.xml><?xml version="1.0" encoding="utf-8"?>
<ds:datastoreItem xmlns:ds="http://schemas.openxmlformats.org/officeDocument/2006/customXml" ds:itemID="{EB28C74C-4D02-4F1F-9F46-0C1E49A962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4efc23-cbea-429c-95ad-f66483036327"/>
    <ds:schemaRef ds:uri="d0d1bc6d-f048-4684-a59c-1a2d756c80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52BD606-E64A-424C-9A0C-465CDF14D88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Contratación-licitación_2021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Practicas Admon</dc:creator>
  <cp:keywords/>
  <dc:description/>
  <cp:lastModifiedBy>Manuela Rabaneda Cárdenas</cp:lastModifiedBy>
  <cp:revision/>
  <dcterms:created xsi:type="dcterms:W3CDTF">2019-04-04T11:25:45Z</dcterms:created>
  <dcterms:modified xsi:type="dcterms:W3CDTF">2022-06-13T14:58:10Z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0x010100F3671DA0BFC7C648ABECC1FF189449F0</vt:lpwstr>
  </property>
  <property fmtid="{D5CDD505-2E9C-101B-9397-08002B2CF9AE}" pid="3" name="AuthorIds_UIVersion_4096">
    <vt:lpwstr>40</vt:lpwstr>
  </property>
</Properties>
</file>